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0515" windowHeight="7740"/>
  </bookViews>
  <sheets>
    <sheet name="Info" sheetId="9" r:id="rId1"/>
    <sheet name="VP" sheetId="1" r:id="rId2"/>
    <sheet name="VP-tabel" sheetId="5" r:id="rId3"/>
    <sheet name="Diskret" sheetId="10" r:id="rId4"/>
    <sheet name="Udregninger" sheetId="4" r:id="rId5"/>
    <sheet name="Udregning 2" sheetId="8" r:id="rId6"/>
  </sheets>
  <calcPr calcId="145621"/>
</workbook>
</file>

<file path=xl/calcChain.xml><?xml version="1.0" encoding="utf-8"?>
<calcChain xmlns="http://schemas.openxmlformats.org/spreadsheetml/2006/main">
  <c r="A2" i="10" l="1"/>
  <c r="O2" i="4"/>
  <c r="S2" i="4" s="1"/>
  <c r="W2" i="4" s="1"/>
  <c r="AA2" i="4" s="1"/>
  <c r="AE2" i="4" s="1"/>
  <c r="B4" i="10" s="1"/>
  <c r="B2" i="4"/>
  <c r="B4" i="4"/>
  <c r="M17" i="5" l="1"/>
  <c r="D1" i="5"/>
  <c r="B5" i="4"/>
  <c r="B7" i="4"/>
  <c r="B8" i="4" s="1"/>
  <c r="G143" i="8" l="1"/>
  <c r="H143" i="8" s="1"/>
  <c r="G139" i="8"/>
  <c r="H139" i="8" s="1"/>
  <c r="G146" i="8"/>
  <c r="H146" i="8" s="1"/>
  <c r="G142" i="8"/>
  <c r="H142" i="8" s="1"/>
  <c r="G145" i="8"/>
  <c r="H145" i="8" s="1"/>
  <c r="G141" i="8"/>
  <c r="H141" i="8" s="1"/>
  <c r="G137" i="8"/>
  <c r="H137" i="8" s="1"/>
  <c r="G144" i="8"/>
  <c r="H144" i="8" s="1"/>
  <c r="G140" i="8"/>
  <c r="H140" i="8" s="1"/>
  <c r="G132" i="8"/>
  <c r="H132" i="8" s="1"/>
  <c r="G128" i="8"/>
  <c r="H128" i="8" s="1"/>
  <c r="G135" i="8"/>
  <c r="H135" i="8" s="1"/>
  <c r="G131" i="8"/>
  <c r="H131" i="8" s="1"/>
  <c r="G127" i="8"/>
  <c r="H127" i="8" s="1"/>
  <c r="G138" i="8"/>
  <c r="H138" i="8" s="1"/>
  <c r="G134" i="8"/>
  <c r="H134" i="8" s="1"/>
  <c r="G130" i="8"/>
  <c r="H130" i="8" s="1"/>
  <c r="G126" i="8"/>
  <c r="H126" i="8" s="1"/>
  <c r="G136" i="8"/>
  <c r="H136" i="8" s="1"/>
  <c r="G133" i="8"/>
  <c r="H133" i="8" s="1"/>
  <c r="G129" i="8"/>
  <c r="H129" i="8" s="1"/>
  <c r="G124" i="8"/>
  <c r="H124" i="8" s="1"/>
  <c r="G120" i="8"/>
  <c r="H120" i="8" s="1"/>
  <c r="G116" i="8"/>
  <c r="H116" i="8" s="1"/>
  <c r="G123" i="8"/>
  <c r="H123" i="8" s="1"/>
  <c r="G119" i="8"/>
  <c r="H119" i="8" s="1"/>
  <c r="G115" i="8"/>
  <c r="H115" i="8" s="1"/>
  <c r="G122" i="8"/>
  <c r="H122" i="8" s="1"/>
  <c r="G118" i="8"/>
  <c r="H118" i="8" s="1"/>
  <c r="G114" i="8"/>
  <c r="H114" i="8" s="1"/>
  <c r="G125" i="8"/>
  <c r="H125" i="8" s="1"/>
  <c r="G121" i="8"/>
  <c r="H121" i="8" s="1"/>
  <c r="G117" i="8"/>
  <c r="H117" i="8" s="1"/>
  <c r="G111" i="8"/>
  <c r="H111" i="8" s="1"/>
  <c r="G107" i="8"/>
  <c r="H107" i="8" s="1"/>
  <c r="G103" i="8"/>
  <c r="H103" i="8" s="1"/>
  <c r="G99" i="8"/>
  <c r="H99" i="8" s="1"/>
  <c r="G95" i="8"/>
  <c r="H95" i="8" s="1"/>
  <c r="G91" i="8"/>
  <c r="H91" i="8" s="1"/>
  <c r="G110" i="8"/>
  <c r="H110" i="8" s="1"/>
  <c r="G106" i="8"/>
  <c r="H106" i="8" s="1"/>
  <c r="G102" i="8"/>
  <c r="H102" i="8" s="1"/>
  <c r="G98" i="8"/>
  <c r="H98" i="8" s="1"/>
  <c r="G94" i="8"/>
  <c r="H94" i="8" s="1"/>
  <c r="G113" i="8"/>
  <c r="H113" i="8" s="1"/>
  <c r="G109" i="8"/>
  <c r="H109" i="8" s="1"/>
  <c r="G105" i="8"/>
  <c r="H105" i="8" s="1"/>
  <c r="G101" i="8"/>
  <c r="H101" i="8" s="1"/>
  <c r="G97" i="8"/>
  <c r="H97" i="8" s="1"/>
  <c r="G93" i="8"/>
  <c r="H93" i="8" s="1"/>
  <c r="G112" i="8"/>
  <c r="H112" i="8" s="1"/>
  <c r="G108" i="8"/>
  <c r="H108" i="8" s="1"/>
  <c r="G104" i="8"/>
  <c r="H104" i="8" s="1"/>
  <c r="G100" i="8"/>
  <c r="H100" i="8" s="1"/>
  <c r="G96" i="8"/>
  <c r="H96" i="8" s="1"/>
  <c r="G92" i="8"/>
  <c r="H92" i="8" s="1"/>
  <c r="G87" i="8"/>
  <c r="H87" i="8" s="1"/>
  <c r="G83" i="8"/>
  <c r="H83" i="8" s="1"/>
  <c r="G79" i="8"/>
  <c r="H79" i="8" s="1"/>
  <c r="G75" i="8"/>
  <c r="H75" i="8" s="1"/>
  <c r="G71" i="8"/>
  <c r="H71" i="8" s="1"/>
  <c r="G90" i="8"/>
  <c r="H90" i="8" s="1"/>
  <c r="G86" i="8"/>
  <c r="H86" i="8" s="1"/>
  <c r="G82" i="8"/>
  <c r="H82" i="8" s="1"/>
  <c r="G78" i="8"/>
  <c r="H78" i="8" s="1"/>
  <c r="G74" i="8"/>
  <c r="H74" i="8" s="1"/>
  <c r="G70" i="8"/>
  <c r="H70" i="8" s="1"/>
  <c r="G89" i="8"/>
  <c r="H89" i="8" s="1"/>
  <c r="G85" i="8"/>
  <c r="H85" i="8" s="1"/>
  <c r="G81" i="8"/>
  <c r="H81" i="8" s="1"/>
  <c r="G77" i="8"/>
  <c r="H77" i="8" s="1"/>
  <c r="G73" i="8"/>
  <c r="H73" i="8" s="1"/>
  <c r="G69" i="8"/>
  <c r="H69" i="8" s="1"/>
  <c r="G88" i="8"/>
  <c r="H88" i="8" s="1"/>
  <c r="G84" i="8"/>
  <c r="H84" i="8" s="1"/>
  <c r="G80" i="8"/>
  <c r="H80" i="8" s="1"/>
  <c r="G76" i="8"/>
  <c r="H76" i="8" s="1"/>
  <c r="G72" i="8"/>
  <c r="H72" i="8" s="1"/>
  <c r="G68" i="8"/>
  <c r="H68" i="8" s="1"/>
  <c r="G67" i="8"/>
  <c r="H67" i="8" s="1"/>
  <c r="G63" i="8"/>
  <c r="H63" i="8" s="1"/>
  <c r="G59" i="8"/>
  <c r="H59" i="8" s="1"/>
  <c r="G55" i="8"/>
  <c r="H55" i="8" s="1"/>
  <c r="G51" i="8"/>
  <c r="H51" i="8" s="1"/>
  <c r="G47" i="8"/>
  <c r="H47" i="8" s="1"/>
  <c r="G66" i="8"/>
  <c r="H66" i="8" s="1"/>
  <c r="G62" i="8"/>
  <c r="H62" i="8" s="1"/>
  <c r="G58" i="8"/>
  <c r="H58" i="8" s="1"/>
  <c r="G54" i="8"/>
  <c r="H54" i="8" s="1"/>
  <c r="G50" i="8"/>
  <c r="H50" i="8" s="1"/>
  <c r="G46" i="8"/>
  <c r="H46" i="8" s="1"/>
  <c r="G65" i="8"/>
  <c r="H65" i="8" s="1"/>
  <c r="G61" i="8"/>
  <c r="H61" i="8" s="1"/>
  <c r="G57" i="8"/>
  <c r="H57" i="8" s="1"/>
  <c r="G53" i="8"/>
  <c r="H53" i="8" s="1"/>
  <c r="G49" i="8"/>
  <c r="H49" i="8" s="1"/>
  <c r="G45" i="8"/>
  <c r="H45" i="8" s="1"/>
  <c r="G64" i="8"/>
  <c r="H64" i="8" s="1"/>
  <c r="G60" i="8"/>
  <c r="H60" i="8" s="1"/>
  <c r="G56" i="8"/>
  <c r="H56" i="8" s="1"/>
  <c r="G52" i="8"/>
  <c r="H52" i="8" s="1"/>
  <c r="G48" i="8"/>
  <c r="H48" i="8" s="1"/>
  <c r="G44" i="8"/>
  <c r="H44" i="8" s="1"/>
  <c r="G41" i="8"/>
  <c r="H41" i="8" s="1"/>
  <c r="G37" i="8"/>
  <c r="H37" i="8" s="1"/>
  <c r="G33" i="8"/>
  <c r="H33" i="8" s="1"/>
  <c r="G29" i="8"/>
  <c r="H29" i="8" s="1"/>
  <c r="G25" i="8"/>
  <c r="H25" i="8" s="1"/>
  <c r="G21" i="8"/>
  <c r="H21" i="8" s="1"/>
  <c r="G40" i="8"/>
  <c r="H40" i="8" s="1"/>
  <c r="G36" i="8"/>
  <c r="H36" i="8" s="1"/>
  <c r="G32" i="8"/>
  <c r="H32" i="8" s="1"/>
  <c r="G28" i="8"/>
  <c r="H28" i="8" s="1"/>
  <c r="G24" i="8"/>
  <c r="H24" i="8" s="1"/>
  <c r="G20" i="8"/>
  <c r="H20" i="8" s="1"/>
  <c r="G43" i="8"/>
  <c r="H43" i="8" s="1"/>
  <c r="G39" i="8"/>
  <c r="H39" i="8" s="1"/>
  <c r="G35" i="8"/>
  <c r="H35" i="8" s="1"/>
  <c r="G31" i="8"/>
  <c r="H31" i="8" s="1"/>
  <c r="G27" i="8"/>
  <c r="H27" i="8" s="1"/>
  <c r="G23" i="8"/>
  <c r="H23" i="8" s="1"/>
  <c r="G42" i="8"/>
  <c r="H42" i="8" s="1"/>
  <c r="G38" i="8"/>
  <c r="H38" i="8" s="1"/>
  <c r="G34" i="8"/>
  <c r="H34" i="8" s="1"/>
  <c r="G30" i="8"/>
  <c r="H30" i="8" s="1"/>
  <c r="G26" i="8"/>
  <c r="H26" i="8" s="1"/>
  <c r="G22" i="8"/>
  <c r="H22" i="8" s="1"/>
  <c r="G16" i="8"/>
  <c r="H16" i="8" s="1"/>
  <c r="G12" i="8"/>
  <c r="H12" i="8" s="1"/>
  <c r="G8" i="8"/>
  <c r="H8" i="8" s="1"/>
  <c r="G4" i="8"/>
  <c r="H4" i="8" s="1"/>
  <c r="G11" i="4"/>
  <c r="G7" i="4"/>
  <c r="G3" i="4"/>
  <c r="G6" i="4"/>
  <c r="G2" i="4"/>
  <c r="G19" i="8"/>
  <c r="H19" i="8" s="1"/>
  <c r="G15" i="8"/>
  <c r="H15" i="8" s="1"/>
  <c r="G11" i="8"/>
  <c r="H11" i="8" s="1"/>
  <c r="G7" i="8"/>
  <c r="H7" i="8" s="1"/>
  <c r="G3" i="8"/>
  <c r="H3" i="8" s="1"/>
  <c r="G10" i="4"/>
  <c r="G18" i="8"/>
  <c r="H18" i="8" s="1"/>
  <c r="G14" i="8"/>
  <c r="H14" i="8" s="1"/>
  <c r="G10" i="8"/>
  <c r="H10" i="8" s="1"/>
  <c r="G6" i="8"/>
  <c r="H6" i="8" s="1"/>
  <c r="G2" i="8"/>
  <c r="H2" i="8" s="1"/>
  <c r="J2" i="8" s="1"/>
  <c r="L2" i="8" s="1"/>
  <c r="N2" i="8" s="1"/>
  <c r="P2" i="8" s="1"/>
  <c r="R2" i="8" s="1"/>
  <c r="T2" i="8" s="1"/>
  <c r="V2" i="8" s="1"/>
  <c r="X2" i="8" s="1"/>
  <c r="Z2" i="8" s="1"/>
  <c r="AB2" i="8" s="1"/>
  <c r="AD2" i="8" s="1"/>
  <c r="AF2" i="8" s="1"/>
  <c r="B2" i="8" s="1"/>
  <c r="G9" i="4"/>
  <c r="G5" i="4"/>
  <c r="G17" i="8"/>
  <c r="H17" i="8" s="1"/>
  <c r="G13" i="8"/>
  <c r="H13" i="8" s="1"/>
  <c r="G9" i="8"/>
  <c r="H9" i="8" s="1"/>
  <c r="G5" i="8"/>
  <c r="H5" i="8" s="1"/>
  <c r="G8" i="4"/>
  <c r="G4" i="4"/>
  <c r="B10" i="4"/>
  <c r="H5" i="4" l="1"/>
  <c r="L5" i="4" s="1"/>
  <c r="K6" i="4" s="1"/>
  <c r="H9" i="4"/>
  <c r="L9" i="4" s="1"/>
  <c r="H2" i="4"/>
  <c r="L2" i="4" s="1"/>
  <c r="H11" i="4"/>
  <c r="L11" i="4" s="1"/>
  <c r="H6" i="4"/>
  <c r="L6" i="4" s="1"/>
  <c r="K7" i="4" s="1"/>
  <c r="H4" i="4"/>
  <c r="L4" i="4" s="1"/>
  <c r="K5" i="4" s="1"/>
  <c r="H8" i="4"/>
  <c r="L8" i="4" s="1"/>
  <c r="K9" i="4" s="1"/>
  <c r="H10" i="4"/>
  <c r="L10" i="4" s="1"/>
  <c r="K11" i="4" s="1"/>
  <c r="H3" i="4"/>
  <c r="L3" i="4" s="1"/>
  <c r="H7" i="4"/>
  <c r="L7" i="4" s="1"/>
  <c r="I9" i="8"/>
  <c r="I14" i="8"/>
  <c r="I7" i="8"/>
  <c r="I16" i="8"/>
  <c r="I34" i="8"/>
  <c r="I27" i="8"/>
  <c r="I43" i="8"/>
  <c r="I32" i="8"/>
  <c r="I25" i="8"/>
  <c r="I41" i="8"/>
  <c r="I56" i="8"/>
  <c r="I49" i="8"/>
  <c r="I65" i="8"/>
  <c r="I58" i="8"/>
  <c r="I51" i="8"/>
  <c r="I67" i="8"/>
  <c r="I80" i="8"/>
  <c r="I73" i="8"/>
  <c r="I89" i="8"/>
  <c r="I82" i="8"/>
  <c r="I75" i="8"/>
  <c r="I92" i="8"/>
  <c r="I108" i="8"/>
  <c r="I101" i="8"/>
  <c r="I94" i="8"/>
  <c r="I110" i="8"/>
  <c r="I103" i="8"/>
  <c r="I121" i="8"/>
  <c r="I122" i="8"/>
  <c r="I116" i="8"/>
  <c r="I133" i="8"/>
  <c r="I134" i="8"/>
  <c r="I135" i="8"/>
  <c r="I144" i="8"/>
  <c r="I142" i="8"/>
  <c r="I18" i="8"/>
  <c r="I11" i="8"/>
  <c r="I4" i="8"/>
  <c r="I22" i="8"/>
  <c r="I38" i="8"/>
  <c r="I31" i="8"/>
  <c r="I20" i="8"/>
  <c r="I36" i="8"/>
  <c r="I29" i="8"/>
  <c r="I44" i="8"/>
  <c r="I60" i="8"/>
  <c r="I53" i="8"/>
  <c r="I46" i="8"/>
  <c r="I62" i="8"/>
  <c r="I55" i="8"/>
  <c r="I68" i="8"/>
  <c r="I84" i="8"/>
  <c r="I77" i="8"/>
  <c r="I70" i="8"/>
  <c r="I86" i="8"/>
  <c r="I79" i="8"/>
  <c r="I96" i="8"/>
  <c r="I112" i="8"/>
  <c r="I105" i="8"/>
  <c r="I98" i="8"/>
  <c r="I91" i="8"/>
  <c r="I107" i="8"/>
  <c r="I125" i="8"/>
  <c r="I115" i="8"/>
  <c r="I120" i="8"/>
  <c r="I136" i="8"/>
  <c r="I138" i="8"/>
  <c r="I128" i="8"/>
  <c r="I137" i="8"/>
  <c r="I146" i="8"/>
  <c r="I13" i="8"/>
  <c r="I17" i="8"/>
  <c r="J16" i="8" s="1"/>
  <c r="I6" i="8"/>
  <c r="I15" i="8"/>
  <c r="J14" i="8" s="1"/>
  <c r="I8" i="8"/>
  <c r="J7" i="8" s="1"/>
  <c r="I26" i="8"/>
  <c r="I42" i="8"/>
  <c r="I35" i="8"/>
  <c r="I24" i="8"/>
  <c r="I40" i="8"/>
  <c r="I33" i="8"/>
  <c r="I48" i="8"/>
  <c r="I64" i="8"/>
  <c r="I57" i="8"/>
  <c r="I50" i="8"/>
  <c r="I66" i="8"/>
  <c r="I59" i="8"/>
  <c r="I72" i="8"/>
  <c r="I88" i="8"/>
  <c r="I81" i="8"/>
  <c r="I74" i="8"/>
  <c r="I90" i="8"/>
  <c r="I83" i="8"/>
  <c r="I100" i="8"/>
  <c r="I93" i="8"/>
  <c r="I109" i="8"/>
  <c r="I102" i="8"/>
  <c r="I95" i="8"/>
  <c r="I111" i="8"/>
  <c r="I114" i="8"/>
  <c r="I119" i="8"/>
  <c r="I124" i="8"/>
  <c r="I126" i="8"/>
  <c r="I127" i="8"/>
  <c r="I132" i="8"/>
  <c r="I141" i="8"/>
  <c r="I139" i="8"/>
  <c r="J138" i="8" s="1"/>
  <c r="I5" i="8"/>
  <c r="I10" i="8"/>
  <c r="J9" i="8" s="1"/>
  <c r="I3" i="8"/>
  <c r="I19" i="8"/>
  <c r="I12" i="8"/>
  <c r="I30" i="8"/>
  <c r="I23" i="8"/>
  <c r="I39" i="8"/>
  <c r="I28" i="8"/>
  <c r="I21" i="8"/>
  <c r="I37" i="8"/>
  <c r="I52" i="8"/>
  <c r="J51" i="8" s="1"/>
  <c r="I45" i="8"/>
  <c r="I61" i="8"/>
  <c r="I54" i="8"/>
  <c r="I47" i="8"/>
  <c r="I63" i="8"/>
  <c r="I76" i="8"/>
  <c r="J75" i="8" s="1"/>
  <c r="I69" i="8"/>
  <c r="I85" i="8"/>
  <c r="I78" i="8"/>
  <c r="I71" i="8"/>
  <c r="I87" i="8"/>
  <c r="I104" i="8"/>
  <c r="J103" i="8" s="1"/>
  <c r="I97" i="8"/>
  <c r="I113" i="8"/>
  <c r="I106" i="8"/>
  <c r="I99" i="8"/>
  <c r="I117" i="8"/>
  <c r="I118" i="8"/>
  <c r="I123" i="8"/>
  <c r="I129" i="8"/>
  <c r="I130" i="8"/>
  <c r="I131" i="8"/>
  <c r="I140" i="8"/>
  <c r="I145" i="8"/>
  <c r="I143" i="8"/>
  <c r="B4" i="5"/>
  <c r="C4" i="5" s="1"/>
  <c r="J142" i="8" l="1"/>
  <c r="M5" i="4"/>
  <c r="J116" i="8"/>
  <c r="J27" i="8"/>
  <c r="J4" i="8"/>
  <c r="J144" i="8"/>
  <c r="J110" i="8"/>
  <c r="J92" i="8"/>
  <c r="J73" i="8"/>
  <c r="J58" i="8"/>
  <c r="M11" i="4"/>
  <c r="P11" i="4"/>
  <c r="T11" i="4" s="1"/>
  <c r="K12" i="4"/>
  <c r="K3" i="4"/>
  <c r="M3" i="4" s="1"/>
  <c r="M2" i="4"/>
  <c r="M7" i="4"/>
  <c r="K8" i="4"/>
  <c r="M8" i="4" s="1"/>
  <c r="K10" i="4"/>
  <c r="M10" i="4" s="1"/>
  <c r="M9" i="4"/>
  <c r="K4" i="4"/>
  <c r="M4" i="4" s="1"/>
  <c r="M6" i="4"/>
  <c r="J108" i="8"/>
  <c r="J89" i="8"/>
  <c r="J56" i="8"/>
  <c r="J128" i="8"/>
  <c r="J98" i="8"/>
  <c r="J84" i="8"/>
  <c r="J46" i="8"/>
  <c r="J38" i="8"/>
  <c r="J18" i="8"/>
  <c r="J67" i="8"/>
  <c r="J139" i="8"/>
  <c r="K139" i="8" s="1"/>
  <c r="J105" i="8"/>
  <c r="J86" i="8"/>
  <c r="J68" i="8"/>
  <c r="K68" i="8" s="1"/>
  <c r="J53" i="8"/>
  <c r="J36" i="8"/>
  <c r="J22" i="8"/>
  <c r="J112" i="8"/>
  <c r="J70" i="8"/>
  <c r="J60" i="8"/>
  <c r="J20" i="8"/>
  <c r="J29" i="8"/>
  <c r="J101" i="8"/>
  <c r="J82" i="8"/>
  <c r="J49" i="8"/>
  <c r="J32" i="8"/>
  <c r="J41" i="8"/>
  <c r="J43" i="8"/>
  <c r="J134" i="8"/>
  <c r="J96" i="8"/>
  <c r="J77" i="8"/>
  <c r="J62" i="8"/>
  <c r="J44" i="8"/>
  <c r="K44" i="8" s="1"/>
  <c r="J11" i="8"/>
  <c r="J25" i="8"/>
  <c r="J122" i="8"/>
  <c r="J94" i="8"/>
  <c r="J80" i="8"/>
  <c r="J65" i="8"/>
  <c r="J34" i="8"/>
  <c r="J135" i="8"/>
  <c r="J126" i="8"/>
  <c r="J39" i="8"/>
  <c r="K39" i="8" s="1"/>
  <c r="J23" i="8"/>
  <c r="J137" i="8"/>
  <c r="K138" i="8" s="1"/>
  <c r="J130" i="8"/>
  <c r="J118" i="8"/>
  <c r="J99" i="8"/>
  <c r="J71" i="8"/>
  <c r="J47" i="8"/>
  <c r="J146" i="8"/>
  <c r="J145" i="8"/>
  <c r="J127" i="8"/>
  <c r="J114" i="8"/>
  <c r="J106" i="8"/>
  <c r="K106" i="8" s="1"/>
  <c r="J97" i="8"/>
  <c r="J111" i="8"/>
  <c r="J78" i="8"/>
  <c r="J69" i="8"/>
  <c r="J83" i="8"/>
  <c r="J54" i="8"/>
  <c r="J45" i="8"/>
  <c r="J59" i="8"/>
  <c r="J28" i="8"/>
  <c r="J19" i="8"/>
  <c r="J37" i="8"/>
  <c r="J3" i="8"/>
  <c r="K3" i="8" s="1"/>
  <c r="J143" i="8"/>
  <c r="K143" i="8" s="1"/>
  <c r="J115" i="8"/>
  <c r="J120" i="8"/>
  <c r="J109" i="8"/>
  <c r="J91" i="8"/>
  <c r="J81" i="8"/>
  <c r="J57" i="8"/>
  <c r="J40" i="8"/>
  <c r="J31" i="8"/>
  <c r="K32" i="8" s="1"/>
  <c r="J15" i="8"/>
  <c r="K15" i="8" s="1"/>
  <c r="J123" i="8"/>
  <c r="J129" i="8"/>
  <c r="K129" i="8" s="1"/>
  <c r="J140" i="8"/>
  <c r="J113" i="8"/>
  <c r="J17" i="8"/>
  <c r="K17" i="8" s="1"/>
  <c r="J133" i="8"/>
  <c r="J100" i="8"/>
  <c r="K100" i="8" s="1"/>
  <c r="J72" i="8"/>
  <c r="K72" i="8" s="1"/>
  <c r="J66" i="8"/>
  <c r="J48" i="8"/>
  <c r="J26" i="8"/>
  <c r="J13" i="8"/>
  <c r="J87" i="8"/>
  <c r="J63" i="8"/>
  <c r="J12" i="8"/>
  <c r="K12" i="8" s="1"/>
  <c r="J119" i="8"/>
  <c r="J124" i="8"/>
  <c r="J90" i="8"/>
  <c r="J95" i="8"/>
  <c r="J85" i="8"/>
  <c r="J61" i="8"/>
  <c r="K61" i="8" s="1"/>
  <c r="J35" i="8"/>
  <c r="J21" i="8"/>
  <c r="J10" i="8"/>
  <c r="K10" i="8" s="1"/>
  <c r="J141" i="8"/>
  <c r="J132" i="8"/>
  <c r="J102" i="8"/>
  <c r="J93" i="8"/>
  <c r="J107" i="8"/>
  <c r="J74" i="8"/>
  <c r="K74" i="8" s="1"/>
  <c r="J79" i="8"/>
  <c r="J50" i="8"/>
  <c r="J55" i="8"/>
  <c r="J24" i="8"/>
  <c r="J33" i="8"/>
  <c r="J6" i="8"/>
  <c r="K7" i="8" s="1"/>
  <c r="J8" i="8"/>
  <c r="K8" i="8" s="1"/>
  <c r="J131" i="8"/>
  <c r="J117" i="8"/>
  <c r="K117" i="8" s="1"/>
  <c r="J125" i="8"/>
  <c r="J5" i="8"/>
  <c r="K5" i="8" s="1"/>
  <c r="J136" i="8"/>
  <c r="J104" i="8"/>
  <c r="K104" i="8" s="1"/>
  <c r="J76" i="8"/>
  <c r="K76" i="8" s="1"/>
  <c r="J52" i="8"/>
  <c r="K52" i="8" s="1"/>
  <c r="J30" i="8"/>
  <c r="J121" i="8"/>
  <c r="J88" i="8"/>
  <c r="J64" i="8"/>
  <c r="J42" i="8"/>
  <c r="K107" i="8" l="1"/>
  <c r="L106" i="8" s="1"/>
  <c r="K66" i="8"/>
  <c r="P5" i="4"/>
  <c r="K109" i="8"/>
  <c r="K59" i="8"/>
  <c r="K121" i="8"/>
  <c r="K131" i="8"/>
  <c r="K46" i="8"/>
  <c r="P4" i="4"/>
  <c r="O5" i="4" s="1"/>
  <c r="Q5" i="4" s="1"/>
  <c r="P7" i="4"/>
  <c r="O8" i="4" s="1"/>
  <c r="K140" i="8"/>
  <c r="L139" i="8" s="1"/>
  <c r="K92" i="8"/>
  <c r="K28" i="8"/>
  <c r="P6" i="4"/>
  <c r="O7" i="4" s="1"/>
  <c r="P8" i="4"/>
  <c r="K47" i="8"/>
  <c r="K125" i="8"/>
  <c r="K93" i="8"/>
  <c r="K57" i="8"/>
  <c r="O12" i="4"/>
  <c r="K21" i="8"/>
  <c r="K113" i="8"/>
  <c r="K111" i="8"/>
  <c r="K97" i="8"/>
  <c r="K99" i="8"/>
  <c r="K23" i="8"/>
  <c r="P9" i="4"/>
  <c r="O10" i="4" s="1"/>
  <c r="P10" i="4"/>
  <c r="O11" i="4" s="1"/>
  <c r="Q11" i="4" s="1"/>
  <c r="L99" i="8"/>
  <c r="K141" i="8"/>
  <c r="K87" i="8"/>
  <c r="K64" i="8"/>
  <c r="K55" i="8"/>
  <c r="K50" i="8"/>
  <c r="K123" i="8"/>
  <c r="K37" i="8"/>
  <c r="K45" i="8"/>
  <c r="L44" i="8" s="1"/>
  <c r="K130" i="8"/>
  <c r="L129" i="8" s="1"/>
  <c r="K83" i="8"/>
  <c r="K145" i="8"/>
  <c r="P2" i="4"/>
  <c r="Q2" i="4" s="1"/>
  <c r="P3" i="4"/>
  <c r="O4" i="4" s="1"/>
  <c r="K134" i="8"/>
  <c r="K18" i="8"/>
  <c r="L17" i="8" s="1"/>
  <c r="K98" i="8"/>
  <c r="K51" i="8"/>
  <c r="L50" i="8" s="1"/>
  <c r="K42" i="8"/>
  <c r="K38" i="8"/>
  <c r="L37" i="8" s="1"/>
  <c r="K29" i="8"/>
  <c r="L28" i="8" s="1"/>
  <c r="K35" i="8"/>
  <c r="K90" i="8"/>
  <c r="K48" i="8"/>
  <c r="K135" i="8"/>
  <c r="Q7" i="4"/>
  <c r="K112" i="8"/>
  <c r="L111" i="8" s="1"/>
  <c r="K84" i="8"/>
  <c r="K88" i="8"/>
  <c r="K144" i="8"/>
  <c r="L143" i="8" s="1"/>
  <c r="K79" i="8"/>
  <c r="K102" i="8"/>
  <c r="K58" i="8"/>
  <c r="K81" i="8"/>
  <c r="K115" i="8"/>
  <c r="K19" i="8"/>
  <c r="L18" i="8" s="1"/>
  <c r="M18" i="8" s="1"/>
  <c r="K54" i="8"/>
  <c r="L54" i="8" s="1"/>
  <c r="K127" i="8"/>
  <c r="K71" i="8"/>
  <c r="L71" i="8" s="1"/>
  <c r="L138" i="8"/>
  <c r="K73" i="8"/>
  <c r="L72" i="8" s="1"/>
  <c r="K95" i="8"/>
  <c r="K128" i="8"/>
  <c r="L128" i="8" s="1"/>
  <c r="K30" i="8"/>
  <c r="K136" i="8"/>
  <c r="K63" i="8"/>
  <c r="K20" i="8"/>
  <c r="K33" i="8"/>
  <c r="L32" i="8" s="1"/>
  <c r="K85" i="8"/>
  <c r="K40" i="8"/>
  <c r="L39" i="8" s="1"/>
  <c r="K69" i="8"/>
  <c r="L68" i="8" s="1"/>
  <c r="K49" i="8"/>
  <c r="O3" i="4"/>
  <c r="K9" i="8"/>
  <c r="L8" i="8" s="1"/>
  <c r="K110" i="8"/>
  <c r="K103" i="8"/>
  <c r="K41" i="8"/>
  <c r="K4" i="8"/>
  <c r="L3" i="8" s="1"/>
  <c r="M3" i="8" s="1"/>
  <c r="K78" i="8"/>
  <c r="O6" i="4"/>
  <c r="S12" i="4"/>
  <c r="X11" i="4"/>
  <c r="K67" i="8"/>
  <c r="L66" i="8" s="1"/>
  <c r="K124" i="8"/>
  <c r="K26" i="8"/>
  <c r="K60" i="8"/>
  <c r="K24" i="8"/>
  <c r="K119" i="8"/>
  <c r="K82" i="8"/>
  <c r="K70" i="8"/>
  <c r="K75" i="8"/>
  <c r="L74" i="8" s="1"/>
  <c r="K101" i="8"/>
  <c r="L100" i="8" s="1"/>
  <c r="L73" i="8"/>
  <c r="M73" i="8" s="1"/>
  <c r="K132" i="8"/>
  <c r="K13" i="8"/>
  <c r="L12" i="8" s="1"/>
  <c r="K34" i="8"/>
  <c r="L33" i="8" s="1"/>
  <c r="M33" i="8" s="1"/>
  <c r="K105" i="8"/>
  <c r="L104" i="8" s="1"/>
  <c r="K31" i="8"/>
  <c r="K91" i="8"/>
  <c r="L90" i="8" s="1"/>
  <c r="K14" i="8"/>
  <c r="L14" i="8" s="1"/>
  <c r="K65" i="8"/>
  <c r="K94" i="8"/>
  <c r="K62" i="8"/>
  <c r="L61" i="8" s="1"/>
  <c r="L7" i="8"/>
  <c r="K56" i="8"/>
  <c r="L55" i="8" s="1"/>
  <c r="K96" i="8"/>
  <c r="K27" i="8"/>
  <c r="K122" i="8"/>
  <c r="L121" i="8" s="1"/>
  <c r="L58" i="8"/>
  <c r="K25" i="8"/>
  <c r="K126" i="8"/>
  <c r="L125" i="8" s="1"/>
  <c r="K77" i="8"/>
  <c r="L76" i="8" s="1"/>
  <c r="K6" i="8"/>
  <c r="L5" i="8" s="1"/>
  <c r="K43" i="8"/>
  <c r="K137" i="8"/>
  <c r="K118" i="8"/>
  <c r="L117" i="8" s="1"/>
  <c r="K133" i="8"/>
  <c r="K80" i="8"/>
  <c r="K22" i="8"/>
  <c r="K53" i="8"/>
  <c r="L52" i="8" s="1"/>
  <c r="K142" i="8"/>
  <c r="K120" i="8"/>
  <c r="K114" i="8"/>
  <c r="K146" i="8"/>
  <c r="K89" i="8"/>
  <c r="L88" i="8" s="1"/>
  <c r="K11" i="8"/>
  <c r="L10" i="8" s="1"/>
  <c r="K116" i="8"/>
  <c r="K108" i="8"/>
  <c r="L107" i="8" s="1"/>
  <c r="M107" i="8" s="1"/>
  <c r="K86" i="8"/>
  <c r="K16" i="8"/>
  <c r="L15" i="8" s="1"/>
  <c r="L98" i="8"/>
  <c r="K36" i="8"/>
  <c r="L109" i="8" l="1"/>
  <c r="L63" i="8"/>
  <c r="Q8" i="4"/>
  <c r="M100" i="8"/>
  <c r="O9" i="4"/>
  <c r="Q9" i="4" s="1"/>
  <c r="T8" i="4" s="1"/>
  <c r="S9" i="4" s="1"/>
  <c r="L131" i="8"/>
  <c r="L59" i="8"/>
  <c r="M59" i="8" s="1"/>
  <c r="L29" i="8"/>
  <c r="M29" i="8" s="1"/>
  <c r="Q6" i="4"/>
  <c r="T6" i="4" s="1"/>
  <c r="S7" i="4" s="1"/>
  <c r="L102" i="8"/>
  <c r="L64" i="8"/>
  <c r="M64" i="8" s="1"/>
  <c r="Q10" i="4"/>
  <c r="L110" i="8"/>
  <c r="M110" i="8" s="1"/>
  <c r="L46" i="8"/>
  <c r="L79" i="8"/>
  <c r="Q4" i="4"/>
  <c r="L140" i="8"/>
  <c r="M140" i="8" s="1"/>
  <c r="L78" i="8"/>
  <c r="L57" i="8"/>
  <c r="M58" i="8" s="1"/>
  <c r="L87" i="8"/>
  <c r="M88" i="8" s="1"/>
  <c r="L134" i="8"/>
  <c r="L115" i="8"/>
  <c r="L123" i="8"/>
  <c r="M139" i="8"/>
  <c r="L83" i="8"/>
  <c r="L47" i="8"/>
  <c r="L49" i="8"/>
  <c r="M50" i="8" s="1"/>
  <c r="L112" i="8"/>
  <c r="M112" i="8" s="1"/>
  <c r="L92" i="8"/>
  <c r="L35" i="8"/>
  <c r="L113" i="8"/>
  <c r="L26" i="8"/>
  <c r="L141" i="8"/>
  <c r="M141" i="8" s="1"/>
  <c r="N140" i="8" s="1"/>
  <c r="L40" i="8"/>
  <c r="M40" i="8" s="1"/>
  <c r="Q3" i="4"/>
  <c r="L132" i="8"/>
  <c r="M132" i="8" s="1"/>
  <c r="L93" i="8"/>
  <c r="M93" i="8" s="1"/>
  <c r="L23" i="8"/>
  <c r="L51" i="8"/>
  <c r="M51" i="8" s="1"/>
  <c r="L119" i="8"/>
  <c r="L81" i="8"/>
  <c r="L97" i="8"/>
  <c r="M98" i="8" s="1"/>
  <c r="L144" i="8"/>
  <c r="M144" i="8" s="1"/>
  <c r="L53" i="8"/>
  <c r="M53" i="8" s="1"/>
  <c r="L67" i="8"/>
  <c r="M67" i="8" s="1"/>
  <c r="L84" i="8"/>
  <c r="M84" i="8" s="1"/>
  <c r="L48" i="8"/>
  <c r="L130" i="8"/>
  <c r="M130" i="8" s="1"/>
  <c r="L45" i="8"/>
  <c r="M45" i="8" s="1"/>
  <c r="L13" i="8"/>
  <c r="M13" i="8" s="1"/>
  <c r="L19" i="8"/>
  <c r="L80" i="8"/>
  <c r="M55" i="8"/>
  <c r="L77" i="8"/>
  <c r="L9" i="8"/>
  <c r="M9" i="8" s="1"/>
  <c r="L30" i="8"/>
  <c r="M30" i="8" s="1"/>
  <c r="N29" i="8" s="1"/>
  <c r="L127" i="8"/>
  <c r="M128" i="8" s="1"/>
  <c r="L94" i="8"/>
  <c r="L85" i="8"/>
  <c r="M85" i="8" s="1"/>
  <c r="L120" i="8"/>
  <c r="M121" i="8" s="1"/>
  <c r="L38" i="8"/>
  <c r="M38" i="8" s="1"/>
  <c r="L56" i="8"/>
  <c r="M56" i="8" s="1"/>
  <c r="L105" i="8"/>
  <c r="M105" i="8" s="1"/>
  <c r="L82" i="8"/>
  <c r="L69" i="8"/>
  <c r="M69" i="8" s="1"/>
  <c r="L135" i="8"/>
  <c r="M72" i="8"/>
  <c r="N72" i="8" s="1"/>
  <c r="L122" i="8"/>
  <c r="M122" i="8" s="1"/>
  <c r="L91" i="8"/>
  <c r="M91" i="8" s="1"/>
  <c r="T7" i="4"/>
  <c r="S8" i="4" s="1"/>
  <c r="L60" i="8"/>
  <c r="M60" i="8" s="1"/>
  <c r="L20" i="8"/>
  <c r="L70" i="8"/>
  <c r="M71" i="8" s="1"/>
  <c r="L95" i="8"/>
  <c r="M74" i="8"/>
  <c r="N73" i="8" s="1"/>
  <c r="L103" i="8"/>
  <c r="M103" i="8" s="1"/>
  <c r="L65" i="8"/>
  <c r="M65" i="8" s="1"/>
  <c r="L24" i="8"/>
  <c r="W12" i="4"/>
  <c r="AB11" i="4"/>
  <c r="T5" i="4"/>
  <c r="S6" i="4" s="1"/>
  <c r="L101" i="8"/>
  <c r="M101" i="8" s="1"/>
  <c r="L4" i="8"/>
  <c r="M4" i="8" s="1"/>
  <c r="N3" i="8" s="1"/>
  <c r="O3" i="8" s="1"/>
  <c r="L41" i="8"/>
  <c r="M41" i="8" s="1"/>
  <c r="N40" i="8" s="1"/>
  <c r="L86" i="8"/>
  <c r="M86" i="8" s="1"/>
  <c r="L114" i="8"/>
  <c r="L31" i="8"/>
  <c r="L34" i="8"/>
  <c r="M34" i="8" s="1"/>
  <c r="N33" i="8" s="1"/>
  <c r="L75" i="8"/>
  <c r="M75" i="8" s="1"/>
  <c r="L124" i="8"/>
  <c r="M124" i="8" s="1"/>
  <c r="L89" i="8"/>
  <c r="M89" i="8" s="1"/>
  <c r="L16" i="8"/>
  <c r="L11" i="8"/>
  <c r="M11" i="8" s="1"/>
  <c r="M102" i="8"/>
  <c r="L42" i="8"/>
  <c r="L43" i="8"/>
  <c r="M99" i="8"/>
  <c r="L27" i="8"/>
  <c r="L62" i="8"/>
  <c r="L146" i="8"/>
  <c r="L145" i="8"/>
  <c r="M145" i="8" s="1"/>
  <c r="N144" i="8" s="1"/>
  <c r="L36" i="8"/>
  <c r="L108" i="8"/>
  <c r="L25" i="8"/>
  <c r="L133" i="8"/>
  <c r="L126" i="8"/>
  <c r="L142" i="8"/>
  <c r="M15" i="8"/>
  <c r="M47" i="8"/>
  <c r="L136" i="8"/>
  <c r="L137" i="8"/>
  <c r="M39" i="8"/>
  <c r="L118" i="8"/>
  <c r="M118" i="8" s="1"/>
  <c r="M106" i="8"/>
  <c r="N105" i="8" s="1"/>
  <c r="L96" i="8"/>
  <c r="M19" i="8"/>
  <c r="L21" i="8"/>
  <c r="L22" i="8"/>
  <c r="L116" i="8"/>
  <c r="M116" i="8" s="1"/>
  <c r="M129" i="8"/>
  <c r="M8" i="8"/>
  <c r="L6" i="8"/>
  <c r="M6" i="8" s="1"/>
  <c r="M113" i="8" l="1"/>
  <c r="N112" i="8" s="1"/>
  <c r="N100" i="8"/>
  <c r="M133" i="8"/>
  <c r="N132" i="8" s="1"/>
  <c r="M79" i="8"/>
  <c r="M111" i="8"/>
  <c r="N110" i="8" s="1"/>
  <c r="M114" i="8"/>
  <c r="M135" i="8"/>
  <c r="M94" i="8"/>
  <c r="N93" i="8" s="1"/>
  <c r="N139" i="8"/>
  <c r="T9" i="4"/>
  <c r="S10" i="4" s="1"/>
  <c r="M80" i="8"/>
  <c r="M81" i="8"/>
  <c r="N55" i="8"/>
  <c r="M48" i="8"/>
  <c r="N47" i="8" s="1"/>
  <c r="T10" i="4"/>
  <c r="M24" i="8"/>
  <c r="M20" i="8"/>
  <c r="M78" i="8"/>
  <c r="N50" i="8"/>
  <c r="N58" i="8"/>
  <c r="T4" i="4"/>
  <c r="S5" i="4" s="1"/>
  <c r="M54" i="8"/>
  <c r="N53" i="8" s="1"/>
  <c r="N88" i="8"/>
  <c r="O140" i="8"/>
  <c r="T3" i="4"/>
  <c r="S4" i="4" s="1"/>
  <c r="U4" i="4" s="1"/>
  <c r="U7" i="4"/>
  <c r="T2" i="4"/>
  <c r="U2" i="4" s="1"/>
  <c r="M52" i="8"/>
  <c r="N51" i="8" s="1"/>
  <c r="O51" i="8" s="1"/>
  <c r="M70" i="8"/>
  <c r="N69" i="8" s="1"/>
  <c r="U8" i="4"/>
  <c r="M120" i="8"/>
  <c r="N120" i="8" s="1"/>
  <c r="M68" i="8"/>
  <c r="N85" i="8"/>
  <c r="U6" i="4"/>
  <c r="M123" i="8"/>
  <c r="N122" i="8" s="1"/>
  <c r="N64" i="8"/>
  <c r="M95" i="8"/>
  <c r="M49" i="8"/>
  <c r="M12" i="8"/>
  <c r="N11" i="8" s="1"/>
  <c r="M77" i="8"/>
  <c r="N77" i="8" s="1"/>
  <c r="N84" i="8"/>
  <c r="M46" i="8"/>
  <c r="N45" i="8" s="1"/>
  <c r="M131" i="8"/>
  <c r="M10" i="8"/>
  <c r="N9" i="8" s="1"/>
  <c r="M115" i="8"/>
  <c r="N74" i="8"/>
  <c r="O74" i="8" s="1"/>
  <c r="M14" i="8"/>
  <c r="N13" i="8" s="1"/>
  <c r="M134" i="8"/>
  <c r="N133" i="8" s="1"/>
  <c r="O133" i="8" s="1"/>
  <c r="M92" i="8"/>
  <c r="N91" i="8" s="1"/>
  <c r="M25" i="8"/>
  <c r="M104" i="8"/>
  <c r="M82" i="8"/>
  <c r="M83" i="8"/>
  <c r="M21" i="8"/>
  <c r="N20" i="8" s="1"/>
  <c r="M136" i="8"/>
  <c r="N135" i="8" s="1"/>
  <c r="M61" i="8"/>
  <c r="N60" i="8" s="1"/>
  <c r="M57" i="8"/>
  <c r="N56" i="8" s="1"/>
  <c r="O56" i="8" s="1"/>
  <c r="O73" i="8"/>
  <c r="N113" i="8"/>
  <c r="O113" i="8" s="1"/>
  <c r="M87" i="8"/>
  <c r="N86" i="8" s="1"/>
  <c r="M5" i="8"/>
  <c r="N4" i="8" s="1"/>
  <c r="O4" i="8" s="1"/>
  <c r="P3" i="8" s="1"/>
  <c r="Q3" i="8" s="1"/>
  <c r="M125" i="8"/>
  <c r="N124" i="8" s="1"/>
  <c r="M31" i="8"/>
  <c r="N30" i="8" s="1"/>
  <c r="O30" i="8" s="1"/>
  <c r="M32" i="8"/>
  <c r="M90" i="8"/>
  <c r="N89" i="8" s="1"/>
  <c r="M76" i="8"/>
  <c r="N75" i="8" s="1"/>
  <c r="U5" i="4"/>
  <c r="N115" i="8"/>
  <c r="M42" i="8"/>
  <c r="N41" i="8" s="1"/>
  <c r="O41" i="8" s="1"/>
  <c r="M35" i="8"/>
  <c r="N34" i="8" s="1"/>
  <c r="O34" i="8" s="1"/>
  <c r="AA12" i="4"/>
  <c r="AF11" i="4"/>
  <c r="M66" i="8"/>
  <c r="N65" i="8" s="1"/>
  <c r="M146" i="8"/>
  <c r="N146" i="8" s="1"/>
  <c r="S11" i="4"/>
  <c r="U11" i="4" s="1"/>
  <c r="U10" i="4"/>
  <c r="N59" i="8"/>
  <c r="U9" i="4"/>
  <c r="N101" i="8"/>
  <c r="O101" i="8" s="1"/>
  <c r="N102" i="8"/>
  <c r="M16" i="8"/>
  <c r="N15" i="8" s="1"/>
  <c r="M17" i="8"/>
  <c r="N128" i="8"/>
  <c r="N129" i="8"/>
  <c r="N111" i="8"/>
  <c r="M142" i="8"/>
  <c r="N141" i="8" s="1"/>
  <c r="O141" i="8" s="1"/>
  <c r="M143" i="8"/>
  <c r="M62" i="8"/>
  <c r="M63" i="8"/>
  <c r="M26" i="8"/>
  <c r="M43" i="8"/>
  <c r="M44" i="8"/>
  <c r="M126" i="8"/>
  <c r="M127" i="8"/>
  <c r="N71" i="8"/>
  <c r="M7" i="8"/>
  <c r="N6" i="8" s="1"/>
  <c r="M22" i="8"/>
  <c r="M23" i="8"/>
  <c r="N54" i="8"/>
  <c r="M96" i="8"/>
  <c r="M97" i="8"/>
  <c r="N38" i="8"/>
  <c r="N39" i="8"/>
  <c r="N8" i="8"/>
  <c r="N106" i="8"/>
  <c r="O106" i="8" s="1"/>
  <c r="M36" i="8"/>
  <c r="M37" i="8"/>
  <c r="M117" i="8"/>
  <c r="N116" i="8" s="1"/>
  <c r="N121" i="8"/>
  <c r="N18" i="8"/>
  <c r="N19" i="8"/>
  <c r="M137" i="8"/>
  <c r="M138" i="8"/>
  <c r="M119" i="8"/>
  <c r="M108" i="8"/>
  <c r="N107" i="8" s="1"/>
  <c r="M109" i="8"/>
  <c r="M27" i="8"/>
  <c r="M28" i="8"/>
  <c r="N98" i="8"/>
  <c r="N99" i="8"/>
  <c r="P140" i="8" l="1"/>
  <c r="N79" i="8"/>
  <c r="N78" i="8"/>
  <c r="N61" i="8"/>
  <c r="O61" i="8" s="1"/>
  <c r="N80" i="8"/>
  <c r="O80" i="8" s="1"/>
  <c r="N81" i="8"/>
  <c r="O81" i="8" s="1"/>
  <c r="N114" i="8"/>
  <c r="O115" i="8" s="1"/>
  <c r="N94" i="8"/>
  <c r="O94" i="8" s="1"/>
  <c r="X6" i="4"/>
  <c r="W7" i="4" s="1"/>
  <c r="N90" i="8"/>
  <c r="O90" i="8" s="1"/>
  <c r="O121" i="8"/>
  <c r="S3" i="4"/>
  <c r="U3" i="4" s="1"/>
  <c r="N125" i="8"/>
  <c r="O125" i="8" s="1"/>
  <c r="N24" i="8"/>
  <c r="N136" i="8"/>
  <c r="O136" i="8" s="1"/>
  <c r="N95" i="8"/>
  <c r="O95" i="8" s="1"/>
  <c r="P94" i="8" s="1"/>
  <c r="O59" i="8"/>
  <c r="N35" i="8"/>
  <c r="O35" i="8" s="1"/>
  <c r="P34" i="8" s="1"/>
  <c r="N70" i="8"/>
  <c r="O70" i="8" s="1"/>
  <c r="O89" i="8"/>
  <c r="D13" i="10"/>
  <c r="AH11" i="4"/>
  <c r="N21" i="8"/>
  <c r="O21" i="8" s="1"/>
  <c r="X7" i="4"/>
  <c r="W8" i="4" s="1"/>
  <c r="N52" i="8"/>
  <c r="N25" i="8"/>
  <c r="X5" i="4"/>
  <c r="N26" i="8"/>
  <c r="O86" i="8"/>
  <c r="N76" i="8"/>
  <c r="O76" i="8" s="1"/>
  <c r="O65" i="8"/>
  <c r="N67" i="8"/>
  <c r="N68" i="8"/>
  <c r="O69" i="8" s="1"/>
  <c r="P69" i="8" s="1"/>
  <c r="N57" i="8"/>
  <c r="O58" i="8" s="1"/>
  <c r="P73" i="8"/>
  <c r="O85" i="8"/>
  <c r="N123" i="8"/>
  <c r="O123" i="8" s="1"/>
  <c r="N145" i="8"/>
  <c r="O145" i="8" s="1"/>
  <c r="O107" i="8"/>
  <c r="P106" i="8" s="1"/>
  <c r="N48" i="8"/>
  <c r="O48" i="8" s="1"/>
  <c r="N49" i="8"/>
  <c r="N46" i="8"/>
  <c r="O46" i="8" s="1"/>
  <c r="N12" i="8"/>
  <c r="O12" i="8" s="1"/>
  <c r="O75" i="8"/>
  <c r="P74" i="8" s="1"/>
  <c r="O116" i="8"/>
  <c r="O78" i="8"/>
  <c r="N10" i="8"/>
  <c r="O10" i="8" s="1"/>
  <c r="N130" i="8"/>
  <c r="N131" i="8"/>
  <c r="N14" i="8"/>
  <c r="O14" i="8" s="1"/>
  <c r="O19" i="8"/>
  <c r="N134" i="8"/>
  <c r="O134" i="8" s="1"/>
  <c r="P133" i="8" s="1"/>
  <c r="O114" i="8"/>
  <c r="P113" i="8" s="1"/>
  <c r="N82" i="8"/>
  <c r="O82" i="8" s="1"/>
  <c r="P81" i="8" s="1"/>
  <c r="N83" i="8"/>
  <c r="N103" i="8"/>
  <c r="O103" i="8" s="1"/>
  <c r="N104" i="8"/>
  <c r="O79" i="8"/>
  <c r="P78" i="8" s="1"/>
  <c r="N42" i="8"/>
  <c r="O42" i="8" s="1"/>
  <c r="P41" i="8" s="1"/>
  <c r="N92" i="8"/>
  <c r="O92" i="8" s="1"/>
  <c r="N87" i="8"/>
  <c r="N5" i="8"/>
  <c r="O5" i="8" s="1"/>
  <c r="P4" i="8" s="1"/>
  <c r="Q4" i="8" s="1"/>
  <c r="R3" i="8" s="1"/>
  <c r="S3" i="8" s="1"/>
  <c r="X10" i="4"/>
  <c r="W11" i="4" s="1"/>
  <c r="Y11" i="4" s="1"/>
  <c r="AE12" i="4"/>
  <c r="B14" i="10" s="1"/>
  <c r="X9" i="4"/>
  <c r="W6" i="4"/>
  <c r="Y6" i="4" s="1"/>
  <c r="X8" i="4"/>
  <c r="O60" i="8"/>
  <c r="P59" i="8" s="1"/>
  <c r="N31" i="8"/>
  <c r="O31" i="8" s="1"/>
  <c r="P30" i="8" s="1"/>
  <c r="N32" i="8"/>
  <c r="N66" i="8"/>
  <c r="O66" i="8" s="1"/>
  <c r="X4" i="4"/>
  <c r="N16" i="8"/>
  <c r="O16" i="8" s="1"/>
  <c r="N17" i="8"/>
  <c r="O18" i="8" s="1"/>
  <c r="O102" i="8"/>
  <c r="P101" i="8" s="1"/>
  <c r="O93" i="8"/>
  <c r="P92" i="8" s="1"/>
  <c r="N137" i="8"/>
  <c r="O137" i="8" s="1"/>
  <c r="P136" i="8" s="1"/>
  <c r="N138" i="8"/>
  <c r="O99" i="8"/>
  <c r="O100" i="8"/>
  <c r="N96" i="8"/>
  <c r="N97" i="8"/>
  <c r="O98" i="8" s="1"/>
  <c r="O20" i="8"/>
  <c r="N126" i="8"/>
  <c r="O126" i="8" s="1"/>
  <c r="P125" i="8" s="1"/>
  <c r="N127" i="8"/>
  <c r="O128" i="8" s="1"/>
  <c r="N43" i="8"/>
  <c r="N44" i="8"/>
  <c r="N62" i="8"/>
  <c r="O62" i="8" s="1"/>
  <c r="P61" i="8" s="1"/>
  <c r="N63" i="8"/>
  <c r="N108" i="8"/>
  <c r="O108" i="8" s="1"/>
  <c r="N109" i="8"/>
  <c r="N36" i="8"/>
  <c r="O36" i="8" s="1"/>
  <c r="P35" i="8" s="1"/>
  <c r="Q35" i="8" s="1"/>
  <c r="N37" i="8"/>
  <c r="O38" i="8" s="1"/>
  <c r="O91" i="8"/>
  <c r="O54" i="8"/>
  <c r="O55" i="8"/>
  <c r="O57" i="8"/>
  <c r="P56" i="8" s="1"/>
  <c r="O9" i="8"/>
  <c r="N117" i="8"/>
  <c r="O117" i="8" s="1"/>
  <c r="N142" i="8"/>
  <c r="O142" i="8" s="1"/>
  <c r="P141" i="8" s="1"/>
  <c r="Q141" i="8" s="1"/>
  <c r="N143" i="8"/>
  <c r="N7" i="8"/>
  <c r="O7" i="8" s="1"/>
  <c r="O39" i="8"/>
  <c r="O40" i="8"/>
  <c r="O47" i="8"/>
  <c r="P46" i="8" s="1"/>
  <c r="O111" i="8"/>
  <c r="O112" i="8"/>
  <c r="O129" i="8"/>
  <c r="O130" i="8"/>
  <c r="N27" i="8"/>
  <c r="N28" i="8"/>
  <c r="N118" i="8"/>
  <c r="N119" i="8"/>
  <c r="N22" i="8"/>
  <c r="O22" i="8" s="1"/>
  <c r="P21" i="8" s="1"/>
  <c r="N23" i="8"/>
  <c r="O71" i="8"/>
  <c r="P70" i="8" s="1"/>
  <c r="O72" i="8"/>
  <c r="O122" i="8"/>
  <c r="P121" i="8" s="1"/>
  <c r="P80" i="8" l="1"/>
  <c r="Q74" i="8"/>
  <c r="O26" i="8"/>
  <c r="P89" i="8"/>
  <c r="P115" i="8"/>
  <c r="O13" i="8"/>
  <c r="O25" i="8"/>
  <c r="X3" i="4"/>
  <c r="W4" i="4" s="1"/>
  <c r="Y4" i="4" s="1"/>
  <c r="O96" i="8"/>
  <c r="P95" i="8" s="1"/>
  <c r="X2" i="4"/>
  <c r="Q81" i="8"/>
  <c r="O27" i="8"/>
  <c r="P65" i="8"/>
  <c r="P107" i="8"/>
  <c r="Q107" i="8" s="1"/>
  <c r="P85" i="8"/>
  <c r="O124" i="8"/>
  <c r="Y7" i="4"/>
  <c r="O52" i="8"/>
  <c r="P51" i="8" s="1"/>
  <c r="O53" i="8"/>
  <c r="Q70" i="8"/>
  <c r="O146" i="8"/>
  <c r="P146" i="8" s="1"/>
  <c r="P79" i="8"/>
  <c r="Q80" i="8" s="1"/>
  <c r="O77" i="8"/>
  <c r="P76" i="8" s="1"/>
  <c r="P116" i="8"/>
  <c r="Q116" i="8" s="1"/>
  <c r="O68" i="8"/>
  <c r="P68" i="8" s="1"/>
  <c r="Q69" i="8" s="1"/>
  <c r="O49" i="8"/>
  <c r="P48" i="8" s="1"/>
  <c r="O50" i="8"/>
  <c r="P19" i="8"/>
  <c r="P75" i="8"/>
  <c r="Q75" i="8" s="1"/>
  <c r="R74" i="8" s="1"/>
  <c r="P114" i="8"/>
  <c r="Q114" i="8" s="1"/>
  <c r="O131" i="8"/>
  <c r="P130" i="8" s="1"/>
  <c r="O132" i="8"/>
  <c r="O11" i="8"/>
  <c r="P10" i="8" s="1"/>
  <c r="O15" i="8"/>
  <c r="P14" i="8" s="1"/>
  <c r="O83" i="8"/>
  <c r="P82" i="8" s="1"/>
  <c r="Q82" i="8" s="1"/>
  <c r="R81" i="8" s="1"/>
  <c r="O84" i="8"/>
  <c r="O87" i="8"/>
  <c r="P86" i="8" s="1"/>
  <c r="O88" i="8"/>
  <c r="O104" i="8"/>
  <c r="P103" i="8" s="1"/>
  <c r="O105" i="8"/>
  <c r="O135" i="8"/>
  <c r="P134" i="8" s="1"/>
  <c r="Q134" i="8" s="1"/>
  <c r="O43" i="8"/>
  <c r="P42" i="8" s="1"/>
  <c r="Q42" i="8" s="1"/>
  <c r="O67" i="8"/>
  <c r="P66" i="8" s="1"/>
  <c r="Q66" i="8" s="1"/>
  <c r="O6" i="8"/>
  <c r="P5" i="8" s="1"/>
  <c r="Q5" i="8" s="1"/>
  <c r="R4" i="8" s="1"/>
  <c r="S4" i="8" s="1"/>
  <c r="T3" i="8" s="1"/>
  <c r="U3" i="8" s="1"/>
  <c r="O127" i="8"/>
  <c r="P126" i="8" s="1"/>
  <c r="Q126" i="8" s="1"/>
  <c r="O17" i="8"/>
  <c r="P16" i="8" s="1"/>
  <c r="W10" i="4"/>
  <c r="Y10" i="4" s="1"/>
  <c r="P123" i="8"/>
  <c r="O97" i="8"/>
  <c r="P96" i="8" s="1"/>
  <c r="Q96" i="8" s="1"/>
  <c r="W9" i="4"/>
  <c r="Y9" i="4" s="1"/>
  <c r="Y8" i="4"/>
  <c r="P60" i="8"/>
  <c r="Q60" i="8" s="1"/>
  <c r="W5" i="4"/>
  <c r="Y5" i="4" s="1"/>
  <c r="O32" i="8"/>
  <c r="P31" i="8" s="1"/>
  <c r="Q31" i="8" s="1"/>
  <c r="O33" i="8"/>
  <c r="Y2" i="4"/>
  <c r="W3" i="4"/>
  <c r="P93" i="8"/>
  <c r="Q93" i="8" s="1"/>
  <c r="P38" i="8"/>
  <c r="P102" i="8"/>
  <c r="Q102" i="8" s="1"/>
  <c r="O118" i="8"/>
  <c r="P117" i="8" s="1"/>
  <c r="Q117" i="8" s="1"/>
  <c r="R116" i="8" s="1"/>
  <c r="P18" i="8"/>
  <c r="O23" i="8"/>
  <c r="P22" i="8" s="1"/>
  <c r="Q22" i="8" s="1"/>
  <c r="O24" i="8"/>
  <c r="P145" i="8"/>
  <c r="O28" i="8"/>
  <c r="P27" i="8" s="1"/>
  <c r="O29" i="8"/>
  <c r="P111" i="8"/>
  <c r="P112" i="8"/>
  <c r="P39" i="8"/>
  <c r="P40" i="8"/>
  <c r="P124" i="8"/>
  <c r="O37" i="8"/>
  <c r="P36" i="8" s="1"/>
  <c r="Q36" i="8" s="1"/>
  <c r="R35" i="8" s="1"/>
  <c r="O44" i="8"/>
  <c r="O45" i="8"/>
  <c r="O138" i="8"/>
  <c r="P137" i="8" s="1"/>
  <c r="Q137" i="8" s="1"/>
  <c r="O139" i="8"/>
  <c r="P57" i="8"/>
  <c r="Q57" i="8" s="1"/>
  <c r="P58" i="8"/>
  <c r="Q125" i="8"/>
  <c r="P99" i="8"/>
  <c r="P100" i="8"/>
  <c r="P71" i="8"/>
  <c r="Q71" i="8" s="1"/>
  <c r="R70" i="8" s="1"/>
  <c r="P72" i="8"/>
  <c r="O119" i="8"/>
  <c r="O120" i="8"/>
  <c r="P129" i="8"/>
  <c r="P122" i="8"/>
  <c r="Q122" i="8" s="1"/>
  <c r="O143" i="8"/>
  <c r="P142" i="8" s="1"/>
  <c r="Q142" i="8" s="1"/>
  <c r="R141" i="8" s="1"/>
  <c r="O144" i="8"/>
  <c r="P90" i="8"/>
  <c r="Q90" i="8" s="1"/>
  <c r="P91" i="8"/>
  <c r="O109" i="8"/>
  <c r="P108" i="8" s="1"/>
  <c r="Q108" i="8" s="1"/>
  <c r="R107" i="8" s="1"/>
  <c r="O110" i="8"/>
  <c r="O63" i="8"/>
  <c r="P62" i="8" s="1"/>
  <c r="Q62" i="8" s="1"/>
  <c r="O64" i="8"/>
  <c r="Q95" i="8"/>
  <c r="P98" i="8"/>
  <c r="P12" i="8"/>
  <c r="P13" i="8"/>
  <c r="P128" i="8"/>
  <c r="P47" i="8"/>
  <c r="Q47" i="8" s="1"/>
  <c r="P9" i="8"/>
  <c r="P54" i="8"/>
  <c r="P55" i="8"/>
  <c r="P20" i="8"/>
  <c r="O8" i="8"/>
  <c r="P7" i="8" s="1"/>
  <c r="P25" i="8" l="1"/>
  <c r="P26" i="8"/>
  <c r="Q26" i="8" s="1"/>
  <c r="Y3" i="4"/>
  <c r="Q79" i="8"/>
  <c r="R69" i="8"/>
  <c r="Q86" i="8"/>
  <c r="P52" i="8"/>
  <c r="Q52" i="8" s="1"/>
  <c r="AB10" i="4"/>
  <c r="AA11" i="4" s="1"/>
  <c r="AC11" i="4" s="1"/>
  <c r="P53" i="8"/>
  <c r="AB5" i="4"/>
  <c r="AA6" i="4" s="1"/>
  <c r="AB9" i="4"/>
  <c r="AA10" i="4" s="1"/>
  <c r="P67" i="8"/>
  <c r="Q67" i="8" s="1"/>
  <c r="R66" i="8" s="1"/>
  <c r="AB6" i="4"/>
  <c r="AA7" i="4" s="1"/>
  <c r="S70" i="8"/>
  <c r="P43" i="8"/>
  <c r="Q43" i="8" s="1"/>
  <c r="R42" i="8" s="1"/>
  <c r="P77" i="8"/>
  <c r="Q115" i="8"/>
  <c r="Q76" i="8"/>
  <c r="R75" i="8" s="1"/>
  <c r="S75" i="8" s="1"/>
  <c r="P49" i="8"/>
  <c r="Q49" i="8" s="1"/>
  <c r="P50" i="8"/>
  <c r="Q20" i="8"/>
  <c r="P135" i="8"/>
  <c r="Q135" i="8" s="1"/>
  <c r="R134" i="8" s="1"/>
  <c r="P11" i="8"/>
  <c r="Q11" i="8" s="1"/>
  <c r="P131" i="8"/>
  <c r="Q131" i="8" s="1"/>
  <c r="P132" i="8"/>
  <c r="P118" i="8"/>
  <c r="Q118" i="8" s="1"/>
  <c r="R117" i="8" s="1"/>
  <c r="S117" i="8" s="1"/>
  <c r="P15" i="8"/>
  <c r="Q15" i="8" s="1"/>
  <c r="P83" i="8"/>
  <c r="Q83" i="8" s="1"/>
  <c r="R82" i="8" s="1"/>
  <c r="S82" i="8" s="1"/>
  <c r="P84" i="8"/>
  <c r="P87" i="8"/>
  <c r="Q87" i="8" s="1"/>
  <c r="P88" i="8"/>
  <c r="P104" i="8"/>
  <c r="Q104" i="8" s="1"/>
  <c r="P105" i="8"/>
  <c r="Q39" i="8"/>
  <c r="AB2" i="4"/>
  <c r="AC2" i="4" s="1"/>
  <c r="AB3" i="4"/>
  <c r="AA4" i="4" s="1"/>
  <c r="P6" i="8"/>
  <c r="Q6" i="8" s="1"/>
  <c r="R5" i="8" s="1"/>
  <c r="S5" i="8" s="1"/>
  <c r="T4" i="8" s="1"/>
  <c r="U4" i="8" s="1"/>
  <c r="V3" i="8" s="1"/>
  <c r="W3" i="8" s="1"/>
  <c r="P127" i="8"/>
  <c r="Q127" i="8" s="1"/>
  <c r="R126" i="8" s="1"/>
  <c r="P17" i="8"/>
  <c r="Q17" i="8" s="1"/>
  <c r="Q124" i="8"/>
  <c r="R124" i="8" s="1"/>
  <c r="Q94" i="8"/>
  <c r="R93" i="8" s="1"/>
  <c r="P33" i="8"/>
  <c r="P32" i="8"/>
  <c r="Q32" i="8" s="1"/>
  <c r="R31" i="8" s="1"/>
  <c r="AB4" i="4"/>
  <c r="AB8" i="4"/>
  <c r="AB7" i="4"/>
  <c r="AA8" i="4" s="1"/>
  <c r="Q55" i="8"/>
  <c r="Q61" i="8"/>
  <c r="R60" i="8" s="1"/>
  <c r="P97" i="8"/>
  <c r="Q97" i="8" s="1"/>
  <c r="R96" i="8" s="1"/>
  <c r="P8" i="8"/>
  <c r="Q8" i="8" s="1"/>
  <c r="P109" i="8"/>
  <c r="Q109" i="8" s="1"/>
  <c r="R108" i="8" s="1"/>
  <c r="S108" i="8" s="1"/>
  <c r="Q103" i="8"/>
  <c r="R102" i="8" s="1"/>
  <c r="Q19" i="8"/>
  <c r="Q68" i="8"/>
  <c r="Q10" i="8"/>
  <c r="R79" i="8"/>
  <c r="R80" i="8"/>
  <c r="Q13" i="8"/>
  <c r="Q14" i="8"/>
  <c r="Q91" i="8"/>
  <c r="R90" i="8" s="1"/>
  <c r="Q92" i="8"/>
  <c r="P143" i="8"/>
  <c r="Q143" i="8" s="1"/>
  <c r="R142" i="8" s="1"/>
  <c r="S142" i="8" s="1"/>
  <c r="P144" i="8"/>
  <c r="Q145" i="8" s="1"/>
  <c r="Q129" i="8"/>
  <c r="Q21" i="8"/>
  <c r="Q100" i="8"/>
  <c r="Q101" i="8"/>
  <c r="Q58" i="8"/>
  <c r="R57" i="8" s="1"/>
  <c r="Q59" i="8"/>
  <c r="P138" i="8"/>
  <c r="Q138" i="8" s="1"/>
  <c r="R137" i="8" s="1"/>
  <c r="P139" i="8"/>
  <c r="R125" i="8"/>
  <c r="P119" i="8"/>
  <c r="P120" i="8"/>
  <c r="Q72" i="8"/>
  <c r="R71" i="8" s="1"/>
  <c r="S71" i="8" s="1"/>
  <c r="Q73" i="8"/>
  <c r="Q99" i="8"/>
  <c r="P44" i="8"/>
  <c r="Q44" i="8" s="1"/>
  <c r="R43" i="8" s="1"/>
  <c r="S43" i="8" s="1"/>
  <c r="P45" i="8"/>
  <c r="Q112" i="8"/>
  <c r="Q113" i="8"/>
  <c r="P110" i="8"/>
  <c r="Q48" i="8"/>
  <c r="R47" i="8" s="1"/>
  <c r="Q56" i="8"/>
  <c r="R55" i="8" s="1"/>
  <c r="R95" i="8"/>
  <c r="Q123" i="8"/>
  <c r="R122" i="8" s="1"/>
  <c r="Q40" i="8"/>
  <c r="Q41" i="8"/>
  <c r="Q146" i="8"/>
  <c r="P23" i="8"/>
  <c r="Q23" i="8" s="1"/>
  <c r="R22" i="8" s="1"/>
  <c r="P24" i="8"/>
  <c r="P63" i="8"/>
  <c r="Q63" i="8" s="1"/>
  <c r="R62" i="8" s="1"/>
  <c r="P64" i="8"/>
  <c r="Q130" i="8"/>
  <c r="P28" i="8"/>
  <c r="Q28" i="8" s="1"/>
  <c r="P29" i="8"/>
  <c r="P37" i="8"/>
  <c r="Q27" i="8" l="1"/>
  <c r="R26" i="8" s="1"/>
  <c r="R20" i="8"/>
  <c r="Q53" i="8"/>
  <c r="R52" i="8" s="1"/>
  <c r="R86" i="8"/>
  <c r="Q119" i="8"/>
  <c r="R118" i="8" s="1"/>
  <c r="S118" i="8" s="1"/>
  <c r="T117" i="8" s="1"/>
  <c r="AC10" i="4"/>
  <c r="Q136" i="8"/>
  <c r="R135" i="8" s="1"/>
  <c r="S135" i="8" s="1"/>
  <c r="T70" i="8"/>
  <c r="Q54" i="8"/>
  <c r="R53" i="8" s="1"/>
  <c r="S53" i="8" s="1"/>
  <c r="AC6" i="4"/>
  <c r="Q77" i="8"/>
  <c r="R76" i="8" s="1"/>
  <c r="S76" i="8" s="1"/>
  <c r="T75" i="8" s="1"/>
  <c r="Q78" i="8"/>
  <c r="R114" i="8"/>
  <c r="R115" i="8"/>
  <c r="Q132" i="8"/>
  <c r="R131" i="8" s="1"/>
  <c r="Q133" i="8"/>
  <c r="Q50" i="8"/>
  <c r="R49" i="8" s="1"/>
  <c r="Q51" i="8"/>
  <c r="Q12" i="8"/>
  <c r="R11" i="8" s="1"/>
  <c r="AA3" i="4"/>
  <c r="AC3" i="4" s="1"/>
  <c r="Q16" i="8"/>
  <c r="R15" i="8" s="1"/>
  <c r="AC7" i="4"/>
  <c r="AF6" i="4" s="1"/>
  <c r="Q85" i="8"/>
  <c r="Q84" i="8"/>
  <c r="R83" i="8" s="1"/>
  <c r="S83" i="8" s="1"/>
  <c r="T82" i="8" s="1"/>
  <c r="Q7" i="8"/>
  <c r="R6" i="8" s="1"/>
  <c r="S6" i="8" s="1"/>
  <c r="T5" i="8" s="1"/>
  <c r="U5" i="8" s="1"/>
  <c r="V4" i="8" s="1"/>
  <c r="W4" i="8" s="1"/>
  <c r="X3" i="8" s="1"/>
  <c r="Y3" i="8" s="1"/>
  <c r="Q105" i="8"/>
  <c r="R104" i="8" s="1"/>
  <c r="Q106" i="8"/>
  <c r="Q88" i="8"/>
  <c r="R87" i="8" s="1"/>
  <c r="S87" i="8" s="1"/>
  <c r="Q89" i="8"/>
  <c r="R21" i="8"/>
  <c r="S21" i="8" s="1"/>
  <c r="Q110" i="8"/>
  <c r="R109" i="8" s="1"/>
  <c r="S109" i="8" s="1"/>
  <c r="T108" i="8" s="1"/>
  <c r="R39" i="8"/>
  <c r="Q111" i="8"/>
  <c r="R111" i="8" s="1"/>
  <c r="Q18" i="8"/>
  <c r="R17" i="8" s="1"/>
  <c r="R129" i="8"/>
  <c r="Q128" i="8"/>
  <c r="R127" i="8" s="1"/>
  <c r="S127" i="8" s="1"/>
  <c r="AA9" i="4"/>
  <c r="AC9" i="4" s="1"/>
  <c r="AC8" i="4"/>
  <c r="Q9" i="8"/>
  <c r="R8" i="8" s="1"/>
  <c r="Q98" i="8"/>
  <c r="R97" i="8" s="1"/>
  <c r="S97" i="8" s="1"/>
  <c r="AA5" i="4"/>
  <c r="AC5" i="4" s="1"/>
  <c r="AC4" i="4"/>
  <c r="R61" i="8"/>
  <c r="S61" i="8" s="1"/>
  <c r="R94" i="8"/>
  <c r="S94" i="8" s="1"/>
  <c r="AF10" i="4"/>
  <c r="Q34" i="8"/>
  <c r="Q33" i="8"/>
  <c r="R32" i="8" s="1"/>
  <c r="S32" i="8" s="1"/>
  <c r="Q144" i="8"/>
  <c r="R143" i="8" s="1"/>
  <c r="S143" i="8" s="1"/>
  <c r="T142" i="8" s="1"/>
  <c r="R103" i="8"/>
  <c r="S103" i="8" s="1"/>
  <c r="R19" i="8"/>
  <c r="Q37" i="8"/>
  <c r="R36" i="8" s="1"/>
  <c r="S36" i="8" s="1"/>
  <c r="Q38" i="8"/>
  <c r="R130" i="8"/>
  <c r="S96" i="8"/>
  <c r="Q29" i="8"/>
  <c r="R28" i="8" s="1"/>
  <c r="Q30" i="8"/>
  <c r="R146" i="8"/>
  <c r="R145" i="8"/>
  <c r="R112" i="8"/>
  <c r="R113" i="8"/>
  <c r="R72" i="8"/>
  <c r="S72" i="8" s="1"/>
  <c r="T71" i="8" s="1"/>
  <c r="U71" i="8" s="1"/>
  <c r="R73" i="8"/>
  <c r="S125" i="8"/>
  <c r="S126" i="8"/>
  <c r="R10" i="8"/>
  <c r="Q64" i="8"/>
  <c r="R63" i="8" s="1"/>
  <c r="S63" i="8" s="1"/>
  <c r="Q65" i="8"/>
  <c r="Q139" i="8"/>
  <c r="R138" i="8" s="1"/>
  <c r="S138" i="8" s="1"/>
  <c r="Q140" i="8"/>
  <c r="R100" i="8"/>
  <c r="R101" i="8"/>
  <c r="Q24" i="8"/>
  <c r="R23" i="8" s="1"/>
  <c r="S23" i="8" s="1"/>
  <c r="Q25" i="8"/>
  <c r="R40" i="8"/>
  <c r="R41" i="8"/>
  <c r="R123" i="8"/>
  <c r="R56" i="8"/>
  <c r="S56" i="8" s="1"/>
  <c r="Q120" i="8"/>
  <c r="R119" i="8" s="1"/>
  <c r="S119" i="8" s="1"/>
  <c r="T118" i="8" s="1"/>
  <c r="U118" i="8" s="1"/>
  <c r="Q121" i="8"/>
  <c r="R99" i="8"/>
  <c r="S80" i="8"/>
  <c r="S81" i="8"/>
  <c r="R67" i="8"/>
  <c r="S67" i="8" s="1"/>
  <c r="R68" i="8"/>
  <c r="R48" i="8"/>
  <c r="S48" i="8" s="1"/>
  <c r="Q45" i="8"/>
  <c r="R44" i="8" s="1"/>
  <c r="S44" i="8" s="1"/>
  <c r="T43" i="8" s="1"/>
  <c r="Q46" i="8"/>
  <c r="R58" i="8"/>
  <c r="S58" i="8" s="1"/>
  <c r="R59" i="8"/>
  <c r="R91" i="8"/>
  <c r="S91" i="8" s="1"/>
  <c r="R92" i="8"/>
  <c r="R13" i="8"/>
  <c r="R14" i="8"/>
  <c r="R27" i="8" l="1"/>
  <c r="S27" i="8" s="1"/>
  <c r="R98" i="8"/>
  <c r="S98" i="8" s="1"/>
  <c r="T97" i="8" s="1"/>
  <c r="R136" i="8"/>
  <c r="S136" i="8" s="1"/>
  <c r="T135" i="8" s="1"/>
  <c r="R54" i="8"/>
  <c r="D12" i="10"/>
  <c r="AH10" i="4"/>
  <c r="AG11" i="4"/>
  <c r="D8" i="10"/>
  <c r="AH6" i="4"/>
  <c r="AF5" i="4"/>
  <c r="AF9" i="4"/>
  <c r="AG10" i="4" s="1"/>
  <c r="AF2" i="4"/>
  <c r="AE3" i="4" s="1"/>
  <c r="B5" i="10" s="1"/>
  <c r="R77" i="8"/>
  <c r="S77" i="8" s="1"/>
  <c r="R78" i="8"/>
  <c r="AF7" i="4"/>
  <c r="S115" i="8"/>
  <c r="S116" i="8"/>
  <c r="S22" i="8"/>
  <c r="T21" i="8" s="1"/>
  <c r="R132" i="8"/>
  <c r="S132" i="8" s="1"/>
  <c r="R133" i="8"/>
  <c r="T76" i="8"/>
  <c r="U76" i="8" s="1"/>
  <c r="R50" i="8"/>
  <c r="S50" i="8" s="1"/>
  <c r="R51" i="8"/>
  <c r="S95" i="8"/>
  <c r="T94" i="8" s="1"/>
  <c r="AF3" i="4"/>
  <c r="R12" i="8"/>
  <c r="S12" i="8" s="1"/>
  <c r="R7" i="8"/>
  <c r="S8" i="8" s="1"/>
  <c r="R16" i="8"/>
  <c r="S16" i="8" s="1"/>
  <c r="R105" i="8"/>
  <c r="S105" i="8" s="1"/>
  <c r="R106" i="8"/>
  <c r="R84" i="8"/>
  <c r="S84" i="8" s="1"/>
  <c r="T83" i="8" s="1"/>
  <c r="U83" i="8" s="1"/>
  <c r="R85" i="8"/>
  <c r="R88" i="8"/>
  <c r="S88" i="8" s="1"/>
  <c r="T87" i="8" s="1"/>
  <c r="R89" i="8"/>
  <c r="S130" i="8"/>
  <c r="R110" i="8"/>
  <c r="S110" i="8" s="1"/>
  <c r="T109" i="8" s="1"/>
  <c r="U109" i="8" s="1"/>
  <c r="S40" i="8"/>
  <c r="R9" i="8"/>
  <c r="S9" i="8" s="1"/>
  <c r="AE11" i="4"/>
  <c r="B13" i="10" s="1"/>
  <c r="AE7" i="4"/>
  <c r="B9" i="10" s="1"/>
  <c r="R18" i="8"/>
  <c r="S18" i="8" s="1"/>
  <c r="R128" i="8"/>
  <c r="S128" i="8" s="1"/>
  <c r="T127" i="8" s="1"/>
  <c r="AF8" i="4"/>
  <c r="S137" i="8"/>
  <c r="T136" i="8" s="1"/>
  <c r="U136" i="8" s="1"/>
  <c r="R33" i="8"/>
  <c r="S33" i="8" s="1"/>
  <c r="T32" i="8" s="1"/>
  <c r="R34" i="8"/>
  <c r="AF4" i="4"/>
  <c r="S62" i="8"/>
  <c r="T61" i="8" s="1"/>
  <c r="S104" i="8"/>
  <c r="T103" i="8" s="1"/>
  <c r="S20" i="8"/>
  <c r="R144" i="8"/>
  <c r="S144" i="8" s="1"/>
  <c r="T143" i="8" s="1"/>
  <c r="U143" i="8" s="1"/>
  <c r="S14" i="8"/>
  <c r="S15" i="8"/>
  <c r="T80" i="8"/>
  <c r="T81" i="8"/>
  <c r="S123" i="8"/>
  <c r="S124" i="8"/>
  <c r="T124" i="8" s="1"/>
  <c r="S100" i="8"/>
  <c r="S11" i="8"/>
  <c r="S113" i="8"/>
  <c r="S114" i="8"/>
  <c r="S146" i="8"/>
  <c r="T96" i="8"/>
  <c r="R120" i="8"/>
  <c r="S120" i="8" s="1"/>
  <c r="T119" i="8" s="1"/>
  <c r="U119" i="8" s="1"/>
  <c r="V118" i="8" s="1"/>
  <c r="R121" i="8"/>
  <c r="R24" i="8"/>
  <c r="S24" i="8" s="1"/>
  <c r="T23" i="8" s="1"/>
  <c r="R25" i="8"/>
  <c r="R139" i="8"/>
  <c r="S139" i="8" s="1"/>
  <c r="T138" i="8" s="1"/>
  <c r="R140" i="8"/>
  <c r="R64" i="8"/>
  <c r="S64" i="8" s="1"/>
  <c r="T63" i="8" s="1"/>
  <c r="R65" i="8"/>
  <c r="S57" i="8"/>
  <c r="T56" i="8" s="1"/>
  <c r="S73" i="8"/>
  <c r="T72" i="8" s="1"/>
  <c r="U72" i="8" s="1"/>
  <c r="V71" i="8" s="1"/>
  <c r="S74" i="8"/>
  <c r="S112" i="8"/>
  <c r="S59" i="8"/>
  <c r="T58" i="8" s="1"/>
  <c r="S60" i="8"/>
  <c r="S92" i="8"/>
  <c r="T91" i="8" s="1"/>
  <c r="S93" i="8"/>
  <c r="S49" i="8"/>
  <c r="T48" i="8" s="1"/>
  <c r="S68" i="8"/>
  <c r="T67" i="8" s="1"/>
  <c r="S69" i="8"/>
  <c r="T125" i="8"/>
  <c r="T126" i="8"/>
  <c r="R29" i="8"/>
  <c r="S29" i="8" s="1"/>
  <c r="R30" i="8"/>
  <c r="R37" i="8"/>
  <c r="S37" i="8" s="1"/>
  <c r="T36" i="8" s="1"/>
  <c r="R38" i="8"/>
  <c r="R45" i="8"/>
  <c r="S45" i="8" s="1"/>
  <c r="T44" i="8" s="1"/>
  <c r="U44" i="8" s="1"/>
  <c r="R46" i="8"/>
  <c r="S41" i="8"/>
  <c r="S42" i="8"/>
  <c r="S101" i="8"/>
  <c r="S102" i="8"/>
  <c r="S131" i="8"/>
  <c r="S99" i="8" l="1"/>
  <c r="T98" i="8" s="1"/>
  <c r="U98" i="8" s="1"/>
  <c r="S28" i="8"/>
  <c r="T27" i="8" s="1"/>
  <c r="T137" i="8"/>
  <c r="U137" i="8" s="1"/>
  <c r="V136" i="8" s="1"/>
  <c r="AE10" i="4"/>
  <c r="B12" i="10" s="1"/>
  <c r="S7" i="8"/>
  <c r="T6" i="8" s="1"/>
  <c r="U6" i="8" s="1"/>
  <c r="V5" i="8" s="1"/>
  <c r="W5" i="8" s="1"/>
  <c r="X4" i="8" s="1"/>
  <c r="Y4" i="8" s="1"/>
  <c r="Z3" i="8" s="1"/>
  <c r="AA3" i="8" s="1"/>
  <c r="S54" i="8"/>
  <c r="T53" i="8" s="1"/>
  <c r="S55" i="8"/>
  <c r="AG3" i="4"/>
  <c r="AH3" i="4"/>
  <c r="D7" i="10"/>
  <c r="AH5" i="4"/>
  <c r="AG5" i="4"/>
  <c r="AG6" i="4"/>
  <c r="D10" i="10"/>
  <c r="AG8" i="4"/>
  <c r="AH8" i="4"/>
  <c r="D9" i="10"/>
  <c r="AH7" i="4"/>
  <c r="AG7" i="4"/>
  <c r="D11" i="10"/>
  <c r="AH9" i="4"/>
  <c r="AG9" i="4"/>
  <c r="D6" i="10"/>
  <c r="AG4" i="4"/>
  <c r="AH4" i="4"/>
  <c r="AE6" i="4"/>
  <c r="B8" i="10" s="1"/>
  <c r="D4" i="10"/>
  <c r="AH2" i="4"/>
  <c r="T115" i="8"/>
  <c r="T116" i="8"/>
  <c r="AE8" i="4"/>
  <c r="B10" i="10" s="1"/>
  <c r="S78" i="8"/>
  <c r="T77" i="8" s="1"/>
  <c r="U77" i="8" s="1"/>
  <c r="V76" i="8" s="1"/>
  <c r="S79" i="8"/>
  <c r="T95" i="8"/>
  <c r="U95" i="8" s="1"/>
  <c r="T130" i="8"/>
  <c r="T22" i="8"/>
  <c r="U22" i="8" s="1"/>
  <c r="S19" i="8"/>
  <c r="T18" i="8" s="1"/>
  <c r="AE4" i="4"/>
  <c r="B6" i="10" s="1"/>
  <c r="D5" i="10"/>
  <c r="S13" i="8"/>
  <c r="T12" i="8" s="1"/>
  <c r="S10" i="8"/>
  <c r="T9" i="8" s="1"/>
  <c r="S129" i="8"/>
  <c r="T128" i="8" s="1"/>
  <c r="U128" i="8" s="1"/>
  <c r="S51" i="8"/>
  <c r="T50" i="8" s="1"/>
  <c r="S52" i="8"/>
  <c r="S133" i="8"/>
  <c r="T132" i="8" s="1"/>
  <c r="S134" i="8"/>
  <c r="T8" i="8"/>
  <c r="S17" i="8"/>
  <c r="T16" i="8" s="1"/>
  <c r="T7" i="8"/>
  <c r="U7" i="8" s="1"/>
  <c r="V6" i="8" s="1"/>
  <c r="W6" i="8" s="1"/>
  <c r="X5" i="8" s="1"/>
  <c r="Y5" i="8" s="1"/>
  <c r="Z4" i="8" s="1"/>
  <c r="AA4" i="8" s="1"/>
  <c r="AB3" i="8" s="1"/>
  <c r="AC3" i="8" s="1"/>
  <c r="S85" i="8"/>
  <c r="T84" i="8" s="1"/>
  <c r="U84" i="8" s="1"/>
  <c r="V83" i="8" s="1"/>
  <c r="S86" i="8"/>
  <c r="S106" i="8"/>
  <c r="T105" i="8" s="1"/>
  <c r="S107" i="8"/>
  <c r="T99" i="8"/>
  <c r="U99" i="8" s="1"/>
  <c r="V98" i="8" s="1"/>
  <c r="S89" i="8"/>
  <c r="T88" i="8" s="1"/>
  <c r="U88" i="8" s="1"/>
  <c r="S90" i="8"/>
  <c r="T40" i="8"/>
  <c r="S111" i="8"/>
  <c r="T110" i="8" s="1"/>
  <c r="U110" i="8" s="1"/>
  <c r="V109" i="8" s="1"/>
  <c r="AE5" i="4"/>
  <c r="B7" i="10" s="1"/>
  <c r="AE9" i="4"/>
  <c r="B11" i="10" s="1"/>
  <c r="T123" i="8"/>
  <c r="U124" i="8" s="1"/>
  <c r="T62" i="8"/>
  <c r="U62" i="8" s="1"/>
  <c r="T100" i="8"/>
  <c r="S145" i="8"/>
  <c r="T144" i="8" s="1"/>
  <c r="U144" i="8" s="1"/>
  <c r="V143" i="8" s="1"/>
  <c r="S34" i="8"/>
  <c r="T33" i="8" s="1"/>
  <c r="U33" i="8" s="1"/>
  <c r="S35" i="8"/>
  <c r="T104" i="8"/>
  <c r="U104" i="8" s="1"/>
  <c r="T20" i="8"/>
  <c r="S38" i="8"/>
  <c r="T37" i="8" s="1"/>
  <c r="U37" i="8" s="1"/>
  <c r="S39" i="8"/>
  <c r="S65" i="8"/>
  <c r="T64" i="8" s="1"/>
  <c r="U64" i="8" s="1"/>
  <c r="S66" i="8"/>
  <c r="U138" i="8"/>
  <c r="V137" i="8" s="1"/>
  <c r="W137" i="8" s="1"/>
  <c r="U97" i="8"/>
  <c r="T112" i="8"/>
  <c r="T41" i="8"/>
  <c r="T42" i="8"/>
  <c r="U126" i="8"/>
  <c r="U127" i="8"/>
  <c r="T49" i="8"/>
  <c r="U49" i="8" s="1"/>
  <c r="T131" i="8"/>
  <c r="S30" i="8"/>
  <c r="T29" i="8" s="1"/>
  <c r="S31" i="8"/>
  <c r="U125" i="8"/>
  <c r="T59" i="8"/>
  <c r="U59" i="8" s="1"/>
  <c r="T60" i="8"/>
  <c r="T73" i="8"/>
  <c r="U73" i="8" s="1"/>
  <c r="V72" i="8" s="1"/>
  <c r="W72" i="8" s="1"/>
  <c r="T74" i="8"/>
  <c r="S25" i="8"/>
  <c r="T24" i="8" s="1"/>
  <c r="U24" i="8" s="1"/>
  <c r="S26" i="8"/>
  <c r="T101" i="8"/>
  <c r="T102" i="8"/>
  <c r="S46" i="8"/>
  <c r="T45" i="8" s="1"/>
  <c r="U45" i="8" s="1"/>
  <c r="V44" i="8" s="1"/>
  <c r="S47" i="8"/>
  <c r="T68" i="8"/>
  <c r="U68" i="8" s="1"/>
  <c r="T69" i="8"/>
  <c r="T57" i="8"/>
  <c r="U57" i="8" s="1"/>
  <c r="T146" i="8"/>
  <c r="T11" i="8"/>
  <c r="U81" i="8"/>
  <c r="U82" i="8"/>
  <c r="T14" i="8"/>
  <c r="T15" i="8"/>
  <c r="T92" i="8"/>
  <c r="U92" i="8" s="1"/>
  <c r="T93" i="8"/>
  <c r="S140" i="8"/>
  <c r="T139" i="8" s="1"/>
  <c r="U139" i="8" s="1"/>
  <c r="S141" i="8"/>
  <c r="S121" i="8"/>
  <c r="T120" i="8" s="1"/>
  <c r="U120" i="8" s="1"/>
  <c r="V119" i="8" s="1"/>
  <c r="W119" i="8" s="1"/>
  <c r="S122" i="8"/>
  <c r="T122" i="8" s="1"/>
  <c r="T113" i="8"/>
  <c r="T114" i="8"/>
  <c r="T28" i="8" l="1"/>
  <c r="U28" i="8" s="1"/>
  <c r="T129" i="8"/>
  <c r="U129" i="8" s="1"/>
  <c r="V128" i="8" s="1"/>
  <c r="U9" i="8"/>
  <c r="T54" i="8"/>
  <c r="U54" i="8" s="1"/>
  <c r="T55" i="8"/>
  <c r="U131" i="8"/>
  <c r="B23" i="4"/>
  <c r="B24" i="4"/>
  <c r="T19" i="8"/>
  <c r="U19" i="8" s="1"/>
  <c r="T78" i="8"/>
  <c r="U78" i="8" s="1"/>
  <c r="T79" i="8"/>
  <c r="U116" i="8"/>
  <c r="U117" i="8"/>
  <c r="U96" i="8"/>
  <c r="V95" i="8" s="1"/>
  <c r="T10" i="8"/>
  <c r="U10" i="8" s="1"/>
  <c r="V9" i="8" s="1"/>
  <c r="U23" i="8"/>
  <c r="V22" i="8" s="1"/>
  <c r="U41" i="8"/>
  <c r="T13" i="8"/>
  <c r="U13" i="8" s="1"/>
  <c r="U100" i="8"/>
  <c r="V99" i="8" s="1"/>
  <c r="W99" i="8" s="1"/>
  <c r="T51" i="8"/>
  <c r="U51" i="8" s="1"/>
  <c r="T52" i="8"/>
  <c r="V138" i="8"/>
  <c r="W138" i="8" s="1"/>
  <c r="X137" i="8" s="1"/>
  <c r="T145" i="8"/>
  <c r="U145" i="8" s="1"/>
  <c r="V144" i="8" s="1"/>
  <c r="W144" i="8" s="1"/>
  <c r="T133" i="8"/>
  <c r="U133" i="8" s="1"/>
  <c r="T134" i="8"/>
  <c r="V77" i="8"/>
  <c r="W77" i="8" s="1"/>
  <c r="T17" i="8"/>
  <c r="T111" i="8"/>
  <c r="U111" i="8" s="1"/>
  <c r="V110" i="8" s="1"/>
  <c r="W110" i="8" s="1"/>
  <c r="T89" i="8"/>
  <c r="U89" i="8" s="1"/>
  <c r="V88" i="8" s="1"/>
  <c r="T90" i="8"/>
  <c r="T106" i="8"/>
  <c r="U106" i="8" s="1"/>
  <c r="T107" i="8"/>
  <c r="T86" i="8"/>
  <c r="T85" i="8"/>
  <c r="U85" i="8" s="1"/>
  <c r="V84" i="8" s="1"/>
  <c r="W84" i="8" s="1"/>
  <c r="U8" i="8"/>
  <c r="U113" i="8"/>
  <c r="U130" i="8"/>
  <c r="V129" i="8" s="1"/>
  <c r="W129" i="8" s="1"/>
  <c r="T34" i="8"/>
  <c r="U34" i="8" s="1"/>
  <c r="V33" i="8" s="1"/>
  <c r="T35" i="8"/>
  <c r="V124" i="8"/>
  <c r="U63" i="8"/>
  <c r="V62" i="8" s="1"/>
  <c r="U101" i="8"/>
  <c r="U21" i="8"/>
  <c r="U105" i="8"/>
  <c r="V104" i="8" s="1"/>
  <c r="U123" i="8"/>
  <c r="U114" i="8"/>
  <c r="U115" i="8"/>
  <c r="T140" i="8"/>
  <c r="U140" i="8" s="1"/>
  <c r="V139" i="8" s="1"/>
  <c r="T141" i="8"/>
  <c r="U15" i="8"/>
  <c r="U16" i="8"/>
  <c r="U12" i="8"/>
  <c r="U69" i="8"/>
  <c r="V68" i="8" s="1"/>
  <c r="U70" i="8"/>
  <c r="U60" i="8"/>
  <c r="V59" i="8" s="1"/>
  <c r="U61" i="8"/>
  <c r="T30" i="8"/>
  <c r="U30" i="8" s="1"/>
  <c r="T31" i="8"/>
  <c r="U102" i="8"/>
  <c r="U103" i="8"/>
  <c r="U132" i="8"/>
  <c r="V131" i="8" s="1"/>
  <c r="V126" i="8"/>
  <c r="V127" i="8"/>
  <c r="U42" i="8"/>
  <c r="U43" i="8"/>
  <c r="T121" i="8"/>
  <c r="U121" i="8" s="1"/>
  <c r="V120" i="8" s="1"/>
  <c r="W120" i="8" s="1"/>
  <c r="X119" i="8" s="1"/>
  <c r="V81" i="8"/>
  <c r="V82" i="8"/>
  <c r="U58" i="8"/>
  <c r="V57" i="8" s="1"/>
  <c r="U74" i="8"/>
  <c r="V73" i="8" s="1"/>
  <c r="W73" i="8" s="1"/>
  <c r="X72" i="8" s="1"/>
  <c r="U75" i="8"/>
  <c r="V125" i="8"/>
  <c r="V96" i="8"/>
  <c r="W96" i="8" s="1"/>
  <c r="V97" i="8"/>
  <c r="T65" i="8"/>
  <c r="U65" i="8" s="1"/>
  <c r="V64" i="8" s="1"/>
  <c r="T66" i="8"/>
  <c r="T38" i="8"/>
  <c r="U38" i="8" s="1"/>
  <c r="V37" i="8" s="1"/>
  <c r="T39" i="8"/>
  <c r="U93" i="8"/>
  <c r="V92" i="8" s="1"/>
  <c r="U94" i="8"/>
  <c r="T46" i="8"/>
  <c r="U46" i="8" s="1"/>
  <c r="V45" i="8" s="1"/>
  <c r="W45" i="8" s="1"/>
  <c r="T47" i="8"/>
  <c r="T25" i="8"/>
  <c r="U25" i="8" s="1"/>
  <c r="V24" i="8" s="1"/>
  <c r="T26" i="8"/>
  <c r="U50" i="8"/>
  <c r="V49" i="8" s="1"/>
  <c r="U29" i="8" l="1"/>
  <c r="V28" i="8" s="1"/>
  <c r="U20" i="8"/>
  <c r="V19" i="8" s="1"/>
  <c r="W139" i="8"/>
  <c r="X138" i="8" s="1"/>
  <c r="Y138" i="8" s="1"/>
  <c r="U55" i="8"/>
  <c r="V54" i="8" s="1"/>
  <c r="U56" i="8"/>
  <c r="V23" i="8"/>
  <c r="W23" i="8" s="1"/>
  <c r="U79" i="8"/>
  <c r="V78" i="8" s="1"/>
  <c r="W78" i="8" s="1"/>
  <c r="X77" i="8" s="1"/>
  <c r="U80" i="8"/>
  <c r="U11" i="8"/>
  <c r="V10" i="8" s="1"/>
  <c r="W10" i="8" s="1"/>
  <c r="U146" i="8"/>
  <c r="V100" i="8"/>
  <c r="W100" i="8" s="1"/>
  <c r="X99" i="8" s="1"/>
  <c r="V116" i="8"/>
  <c r="V117" i="8"/>
  <c r="V41" i="8"/>
  <c r="U14" i="8"/>
  <c r="V13" i="8" s="1"/>
  <c r="V113" i="8"/>
  <c r="U134" i="8"/>
  <c r="V133" i="8" s="1"/>
  <c r="U135" i="8"/>
  <c r="U52" i="8"/>
  <c r="U53" i="8"/>
  <c r="U17" i="8"/>
  <c r="V16" i="8" s="1"/>
  <c r="U18" i="8"/>
  <c r="U112" i="8"/>
  <c r="V111" i="8" s="1"/>
  <c r="W111" i="8" s="1"/>
  <c r="X110" i="8" s="1"/>
  <c r="W125" i="8"/>
  <c r="V7" i="8"/>
  <c r="W7" i="8" s="1"/>
  <c r="X6" i="8" s="1"/>
  <c r="Y6" i="8" s="1"/>
  <c r="Z5" i="8" s="1"/>
  <c r="AA5" i="8" s="1"/>
  <c r="AB4" i="8" s="1"/>
  <c r="AC4" i="8" s="1"/>
  <c r="AD3" i="8" s="1"/>
  <c r="AE3" i="8" s="1"/>
  <c r="V8" i="8"/>
  <c r="U90" i="8"/>
  <c r="V89" i="8" s="1"/>
  <c r="W89" i="8" s="1"/>
  <c r="U91" i="8"/>
  <c r="U86" i="8"/>
  <c r="V85" i="8" s="1"/>
  <c r="W85" i="8" s="1"/>
  <c r="X84" i="8" s="1"/>
  <c r="U87" i="8"/>
  <c r="U107" i="8"/>
  <c r="U108" i="8"/>
  <c r="V63" i="8"/>
  <c r="W63" i="8" s="1"/>
  <c r="V130" i="8"/>
  <c r="W130" i="8" s="1"/>
  <c r="X129" i="8" s="1"/>
  <c r="V101" i="8"/>
  <c r="U35" i="8"/>
  <c r="V34" i="8" s="1"/>
  <c r="W34" i="8" s="1"/>
  <c r="U36" i="8"/>
  <c r="V105" i="8"/>
  <c r="W105" i="8" s="1"/>
  <c r="V106" i="8"/>
  <c r="V20" i="8"/>
  <c r="W20" i="8" s="1"/>
  <c r="V21" i="8"/>
  <c r="W82" i="8"/>
  <c r="W83" i="8"/>
  <c r="U141" i="8"/>
  <c r="V140" i="8" s="1"/>
  <c r="W140" i="8" s="1"/>
  <c r="X139" i="8" s="1"/>
  <c r="Y139" i="8" s="1"/>
  <c r="Z138" i="8" s="1"/>
  <c r="U142" i="8"/>
  <c r="U66" i="8"/>
  <c r="V65" i="8" s="1"/>
  <c r="W65" i="8" s="1"/>
  <c r="U67" i="8"/>
  <c r="U47" i="8"/>
  <c r="V46" i="8" s="1"/>
  <c r="W46" i="8" s="1"/>
  <c r="X45" i="8" s="1"/>
  <c r="U48" i="8"/>
  <c r="W127" i="8"/>
  <c r="W128" i="8"/>
  <c r="V60" i="8"/>
  <c r="W60" i="8" s="1"/>
  <c r="V61" i="8"/>
  <c r="V69" i="8"/>
  <c r="W69" i="8" s="1"/>
  <c r="V70" i="8"/>
  <c r="V15" i="8"/>
  <c r="U39" i="8"/>
  <c r="V38" i="8" s="1"/>
  <c r="W38" i="8" s="1"/>
  <c r="U40" i="8"/>
  <c r="W97" i="8"/>
  <c r="X96" i="8" s="1"/>
  <c r="W98" i="8"/>
  <c r="W126" i="8"/>
  <c r="V58" i="8"/>
  <c r="W58" i="8" s="1"/>
  <c r="V114" i="8"/>
  <c r="V115" i="8"/>
  <c r="V123" i="8"/>
  <c r="V50" i="8"/>
  <c r="W50" i="8" s="1"/>
  <c r="V51" i="8"/>
  <c r="U26" i="8"/>
  <c r="V25" i="8" s="1"/>
  <c r="W25" i="8" s="1"/>
  <c r="U27" i="8"/>
  <c r="V93" i="8"/>
  <c r="W93" i="8" s="1"/>
  <c r="V94" i="8"/>
  <c r="V74" i="8"/>
  <c r="W74" i="8" s="1"/>
  <c r="X73" i="8" s="1"/>
  <c r="Y73" i="8" s="1"/>
  <c r="V75" i="8"/>
  <c r="V42" i="8"/>
  <c r="V43" i="8"/>
  <c r="V132" i="8"/>
  <c r="W132" i="8" s="1"/>
  <c r="V102" i="8"/>
  <c r="V103" i="8"/>
  <c r="U31" i="8"/>
  <c r="V30" i="8" s="1"/>
  <c r="U32" i="8"/>
  <c r="V11" i="8"/>
  <c r="W11" i="8" s="1"/>
  <c r="V12" i="8"/>
  <c r="U122" i="8"/>
  <c r="V121" i="8" s="1"/>
  <c r="W121" i="8" s="1"/>
  <c r="X120" i="8" s="1"/>
  <c r="Y120" i="8" s="1"/>
  <c r="V29" i="8" l="1"/>
  <c r="W29" i="8" s="1"/>
  <c r="W42" i="8"/>
  <c r="V55" i="8"/>
  <c r="W55" i="8" s="1"/>
  <c r="V56" i="8"/>
  <c r="W102" i="8"/>
  <c r="W24" i="8"/>
  <c r="X23" i="8" s="1"/>
  <c r="W114" i="8"/>
  <c r="V79" i="8"/>
  <c r="W79" i="8" s="1"/>
  <c r="X78" i="8" s="1"/>
  <c r="Y78" i="8" s="1"/>
  <c r="V80" i="8"/>
  <c r="X10" i="8"/>
  <c r="W101" i="8"/>
  <c r="X100" i="8" s="1"/>
  <c r="Y100" i="8" s="1"/>
  <c r="V145" i="8"/>
  <c r="W145" i="8" s="1"/>
  <c r="X144" i="8" s="1"/>
  <c r="V146" i="8"/>
  <c r="W117" i="8"/>
  <c r="W118" i="8"/>
  <c r="V14" i="8"/>
  <c r="W14" i="8" s="1"/>
  <c r="V52" i="8"/>
  <c r="W52" i="8" s="1"/>
  <c r="V53" i="8"/>
  <c r="V134" i="8"/>
  <c r="V135" i="8"/>
  <c r="V17" i="8"/>
  <c r="V18" i="8"/>
  <c r="W64" i="8"/>
  <c r="X63" i="8" s="1"/>
  <c r="V112" i="8"/>
  <c r="V87" i="8"/>
  <c r="V86" i="8"/>
  <c r="W86" i="8" s="1"/>
  <c r="X85" i="8" s="1"/>
  <c r="Y85" i="8" s="1"/>
  <c r="X125" i="8"/>
  <c r="V90" i="8"/>
  <c r="W90" i="8" s="1"/>
  <c r="X89" i="8" s="1"/>
  <c r="V91" i="8"/>
  <c r="V107" i="8"/>
  <c r="W107" i="8" s="1"/>
  <c r="V108" i="8"/>
  <c r="W8" i="8"/>
  <c r="X7" i="8" s="1"/>
  <c r="Y7" i="8" s="1"/>
  <c r="Z6" i="8" s="1"/>
  <c r="AA6" i="8" s="1"/>
  <c r="AB5" i="8" s="1"/>
  <c r="AC5" i="8" s="1"/>
  <c r="AD4" i="8" s="1"/>
  <c r="AE4" i="8" s="1"/>
  <c r="AF3" i="8" s="1"/>
  <c r="W9" i="8"/>
  <c r="W131" i="8"/>
  <c r="X130" i="8" s="1"/>
  <c r="Y130" i="8" s="1"/>
  <c r="V35" i="8"/>
  <c r="W35" i="8" s="1"/>
  <c r="X34" i="8" s="1"/>
  <c r="V36" i="8"/>
  <c r="X126" i="8"/>
  <c r="W106" i="8"/>
  <c r="X105" i="8" s="1"/>
  <c r="W59" i="8"/>
  <c r="X58" i="8" s="1"/>
  <c r="W21" i="8"/>
  <c r="X20" i="8" s="1"/>
  <c r="W22" i="8"/>
  <c r="V122" i="8"/>
  <c r="W122" i="8" s="1"/>
  <c r="X121" i="8" s="1"/>
  <c r="Y121" i="8" s="1"/>
  <c r="Z120" i="8" s="1"/>
  <c r="V39" i="8"/>
  <c r="W39" i="8" s="1"/>
  <c r="X38" i="8" s="1"/>
  <c r="V40" i="8"/>
  <c r="V141" i="8"/>
  <c r="W141" i="8" s="1"/>
  <c r="X140" i="8" s="1"/>
  <c r="Y140" i="8" s="1"/>
  <c r="Z139" i="8" s="1"/>
  <c r="AA139" i="8" s="1"/>
  <c r="V142" i="8"/>
  <c r="X82" i="8"/>
  <c r="X83" i="8"/>
  <c r="V31" i="8"/>
  <c r="W31" i="8" s="1"/>
  <c r="V32" i="8"/>
  <c r="W103" i="8"/>
  <c r="W104" i="8"/>
  <c r="W43" i="8"/>
  <c r="X42" i="8" s="1"/>
  <c r="W44" i="8"/>
  <c r="V26" i="8"/>
  <c r="W26" i="8" s="1"/>
  <c r="X25" i="8" s="1"/>
  <c r="V27" i="8"/>
  <c r="W115" i="8"/>
  <c r="X114" i="8" s="1"/>
  <c r="W116" i="8"/>
  <c r="W16" i="8"/>
  <c r="W17" i="8"/>
  <c r="W61" i="8"/>
  <c r="X60" i="8" s="1"/>
  <c r="W62" i="8"/>
  <c r="V47" i="8"/>
  <c r="W47" i="8" s="1"/>
  <c r="X46" i="8" s="1"/>
  <c r="Y46" i="8" s="1"/>
  <c r="V48" i="8"/>
  <c r="V66" i="8"/>
  <c r="W66" i="8" s="1"/>
  <c r="X65" i="8" s="1"/>
  <c r="V67" i="8"/>
  <c r="X97" i="8"/>
  <c r="Y97" i="8" s="1"/>
  <c r="X98" i="8"/>
  <c r="X59" i="8"/>
  <c r="Y59" i="8" s="1"/>
  <c r="W12" i="8"/>
  <c r="X11" i="8" s="1"/>
  <c r="W13" i="8"/>
  <c r="W133" i="8"/>
  <c r="X132" i="8" s="1"/>
  <c r="W134" i="8"/>
  <c r="W75" i="8"/>
  <c r="X74" i="8" s="1"/>
  <c r="Y74" i="8" s="1"/>
  <c r="Z73" i="8" s="1"/>
  <c r="W76" i="8"/>
  <c r="W94" i="8"/>
  <c r="X93" i="8" s="1"/>
  <c r="W95" i="8"/>
  <c r="W51" i="8"/>
  <c r="X50" i="8" s="1"/>
  <c r="W124" i="8"/>
  <c r="W70" i="8"/>
  <c r="X69" i="8" s="1"/>
  <c r="W71" i="8"/>
  <c r="X127" i="8"/>
  <c r="X128" i="8"/>
  <c r="W30" i="8" l="1"/>
  <c r="X29" i="8" s="1"/>
  <c r="W146" i="8"/>
  <c r="X102" i="8"/>
  <c r="W56" i="8"/>
  <c r="X55" i="8" s="1"/>
  <c r="W57" i="8"/>
  <c r="W123" i="8"/>
  <c r="X122" i="8" s="1"/>
  <c r="Y122" i="8" s="1"/>
  <c r="Z121" i="8" s="1"/>
  <c r="AA121" i="8" s="1"/>
  <c r="X101" i="8"/>
  <c r="Y101" i="8" s="1"/>
  <c r="Z100" i="8" s="1"/>
  <c r="X24" i="8"/>
  <c r="Y24" i="8" s="1"/>
  <c r="Y11" i="8"/>
  <c r="X117" i="8"/>
  <c r="X118" i="8"/>
  <c r="W80" i="8"/>
  <c r="X79" i="8" s="1"/>
  <c r="Y79" i="8" s="1"/>
  <c r="Z78" i="8" s="1"/>
  <c r="W81" i="8"/>
  <c r="Y126" i="8"/>
  <c r="W15" i="8"/>
  <c r="X14" i="8" s="1"/>
  <c r="W135" i="8"/>
  <c r="W136" i="8"/>
  <c r="W53" i="8"/>
  <c r="W54" i="8"/>
  <c r="Y127" i="8"/>
  <c r="W18" i="8"/>
  <c r="W19" i="8"/>
  <c r="W112" i="8"/>
  <c r="X111" i="8" s="1"/>
  <c r="Y111" i="8" s="1"/>
  <c r="W113" i="8"/>
  <c r="X64" i="8"/>
  <c r="Y64" i="8" s="1"/>
  <c r="X8" i="8"/>
  <c r="Y8" i="8" s="1"/>
  <c r="Z7" i="8" s="1"/>
  <c r="AA7" i="8" s="1"/>
  <c r="AB6" i="8" s="1"/>
  <c r="AC6" i="8" s="1"/>
  <c r="AD5" i="8" s="1"/>
  <c r="AE5" i="8" s="1"/>
  <c r="AF4" i="8" s="1"/>
  <c r="X9" i="8"/>
  <c r="E3" i="8"/>
  <c r="B3" i="8"/>
  <c r="B5" i="5" s="1"/>
  <c r="C5" i="5" s="1"/>
  <c r="W91" i="8"/>
  <c r="X90" i="8" s="1"/>
  <c r="Y90" i="8" s="1"/>
  <c r="W92" i="8"/>
  <c r="W87" i="8"/>
  <c r="X86" i="8" s="1"/>
  <c r="Y86" i="8" s="1"/>
  <c r="Z85" i="8" s="1"/>
  <c r="W88" i="8"/>
  <c r="W108" i="8"/>
  <c r="X107" i="8" s="1"/>
  <c r="W109" i="8"/>
  <c r="X131" i="8"/>
  <c r="Y131" i="8" s="1"/>
  <c r="Z130" i="8" s="1"/>
  <c r="W36" i="8"/>
  <c r="X35" i="8" s="1"/>
  <c r="Y35" i="8" s="1"/>
  <c r="W37" i="8"/>
  <c r="X21" i="8"/>
  <c r="Y21" i="8" s="1"/>
  <c r="X22" i="8"/>
  <c r="X106" i="8"/>
  <c r="Y106" i="8" s="1"/>
  <c r="Y128" i="8"/>
  <c r="Z127" i="8" s="1"/>
  <c r="Y129" i="8"/>
  <c r="X51" i="8"/>
  <c r="Y51" i="8" s="1"/>
  <c r="X52" i="8"/>
  <c r="X75" i="8"/>
  <c r="Y75" i="8" s="1"/>
  <c r="Z74" i="8" s="1"/>
  <c r="AA74" i="8" s="1"/>
  <c r="X76" i="8"/>
  <c r="X12" i="8"/>
  <c r="Y12" i="8" s="1"/>
  <c r="Z11" i="8" s="1"/>
  <c r="X13" i="8"/>
  <c r="Y98" i="8"/>
  <c r="Z97" i="8" s="1"/>
  <c r="Y99" i="8"/>
  <c r="W142" i="8"/>
  <c r="X141" i="8" s="1"/>
  <c r="Y141" i="8" s="1"/>
  <c r="Z140" i="8" s="1"/>
  <c r="AA140" i="8" s="1"/>
  <c r="AB139" i="8" s="1"/>
  <c r="W143" i="8"/>
  <c r="W67" i="8"/>
  <c r="X66" i="8" s="1"/>
  <c r="Y66" i="8" s="1"/>
  <c r="W68" i="8"/>
  <c r="X61" i="8"/>
  <c r="Y61" i="8" s="1"/>
  <c r="X62" i="8"/>
  <c r="W27" i="8"/>
  <c r="X26" i="8" s="1"/>
  <c r="Y26" i="8" s="1"/>
  <c r="W28" i="8"/>
  <c r="X103" i="8"/>
  <c r="Y103" i="8" s="1"/>
  <c r="X104" i="8"/>
  <c r="X70" i="8"/>
  <c r="Y70" i="8" s="1"/>
  <c r="X71" i="8"/>
  <c r="X124" i="8"/>
  <c r="X94" i="8"/>
  <c r="Y94" i="8" s="1"/>
  <c r="X95" i="8"/>
  <c r="X133" i="8"/>
  <c r="Y133" i="8" s="1"/>
  <c r="X134" i="8"/>
  <c r="Y60" i="8"/>
  <c r="Z59" i="8" s="1"/>
  <c r="Y83" i="8"/>
  <c r="Y84" i="8"/>
  <c r="W48" i="8"/>
  <c r="X47" i="8" s="1"/>
  <c r="Y47" i="8" s="1"/>
  <c r="Z46" i="8" s="1"/>
  <c r="W49" i="8"/>
  <c r="X16" i="8"/>
  <c r="X17" i="8"/>
  <c r="X115" i="8"/>
  <c r="Y115" i="8" s="1"/>
  <c r="X116" i="8"/>
  <c r="X43" i="8"/>
  <c r="Y43" i="8" s="1"/>
  <c r="X44" i="8"/>
  <c r="W32" i="8"/>
  <c r="X31" i="8" s="1"/>
  <c r="W33" i="8"/>
  <c r="W40" i="8"/>
  <c r="X39" i="8" s="1"/>
  <c r="Y39" i="8" s="1"/>
  <c r="W41" i="8"/>
  <c r="X30" i="8" l="1"/>
  <c r="Y30" i="8" s="1"/>
  <c r="X146" i="8"/>
  <c r="X145" i="8"/>
  <c r="Y145" i="8" s="1"/>
  <c r="X123" i="8"/>
  <c r="Y123" i="8" s="1"/>
  <c r="Z122" i="8" s="1"/>
  <c r="AA122" i="8" s="1"/>
  <c r="AB121" i="8" s="1"/>
  <c r="Y102" i="8"/>
  <c r="Z101" i="8" s="1"/>
  <c r="AA101" i="8" s="1"/>
  <c r="Z126" i="8"/>
  <c r="AA127" i="8" s="1"/>
  <c r="X56" i="8"/>
  <c r="Y56" i="8" s="1"/>
  <c r="X57" i="8"/>
  <c r="Z102" i="8"/>
  <c r="AA102" i="8" s="1"/>
  <c r="AB101" i="8" s="1"/>
  <c r="Y25" i="8"/>
  <c r="Z24" i="8" s="1"/>
  <c r="X80" i="8"/>
  <c r="Y80" i="8" s="1"/>
  <c r="Z79" i="8" s="1"/>
  <c r="AA79" i="8" s="1"/>
  <c r="X81" i="8"/>
  <c r="Y118" i="8"/>
  <c r="Y119" i="8"/>
  <c r="X15" i="8"/>
  <c r="Y15" i="8" s="1"/>
  <c r="X53" i="8"/>
  <c r="Y53" i="8" s="1"/>
  <c r="X54" i="8"/>
  <c r="X135" i="8"/>
  <c r="X136" i="8"/>
  <c r="X18" i="8"/>
  <c r="X19" i="8"/>
  <c r="Y65" i="8"/>
  <c r="Z64" i="8" s="1"/>
  <c r="X112" i="8"/>
  <c r="Y112" i="8" s="1"/>
  <c r="Z111" i="8" s="1"/>
  <c r="X113" i="8"/>
  <c r="X91" i="8"/>
  <c r="Y91" i="8" s="1"/>
  <c r="Z90" i="8" s="1"/>
  <c r="X92" i="8"/>
  <c r="Y9" i="8"/>
  <c r="Z8" i="8" s="1"/>
  <c r="AA8" i="8" s="1"/>
  <c r="AB7" i="8" s="1"/>
  <c r="AC7" i="8" s="1"/>
  <c r="AD6" i="8" s="1"/>
  <c r="AE6" i="8" s="1"/>
  <c r="AF5" i="8" s="1"/>
  <c r="Y10" i="8"/>
  <c r="X88" i="8"/>
  <c r="X87" i="8"/>
  <c r="Y87" i="8" s="1"/>
  <c r="Z86" i="8" s="1"/>
  <c r="AA86" i="8" s="1"/>
  <c r="B4" i="8"/>
  <c r="E4" i="8"/>
  <c r="X108" i="8"/>
  <c r="Y108" i="8" s="1"/>
  <c r="X109" i="8"/>
  <c r="Y132" i="8"/>
  <c r="Z131" i="8" s="1"/>
  <c r="AA131" i="8" s="1"/>
  <c r="X36" i="8"/>
  <c r="Y36" i="8" s="1"/>
  <c r="Z35" i="8" s="1"/>
  <c r="X37" i="8"/>
  <c r="Y107" i="8"/>
  <c r="Z106" i="8" s="1"/>
  <c r="Y22" i="8"/>
  <c r="Z21" i="8" s="1"/>
  <c r="Y23" i="8"/>
  <c r="Y44" i="8"/>
  <c r="Z43" i="8" s="1"/>
  <c r="Y45" i="8"/>
  <c r="Y17" i="8"/>
  <c r="Y18" i="8"/>
  <c r="Y134" i="8"/>
  <c r="Z133" i="8" s="1"/>
  <c r="Y135" i="8"/>
  <c r="Y124" i="8"/>
  <c r="Z123" i="8" s="1"/>
  <c r="AA123" i="8" s="1"/>
  <c r="AB122" i="8" s="1"/>
  <c r="AC122" i="8" s="1"/>
  <c r="Y125" i="8"/>
  <c r="Y104" i="8"/>
  <c r="Z103" i="8" s="1"/>
  <c r="Y105" i="8"/>
  <c r="Y62" i="8"/>
  <c r="Z61" i="8" s="1"/>
  <c r="Y63" i="8"/>
  <c r="Y13" i="8"/>
  <c r="Z12" i="8" s="1"/>
  <c r="AA12" i="8" s="1"/>
  <c r="Y14" i="8"/>
  <c r="Y52" i="8"/>
  <c r="Z51" i="8" s="1"/>
  <c r="Z83" i="8"/>
  <c r="Z84" i="8"/>
  <c r="Z60" i="8"/>
  <c r="AA60" i="8" s="1"/>
  <c r="X142" i="8"/>
  <c r="Y142" i="8" s="1"/>
  <c r="Z141" i="8" s="1"/>
  <c r="AA141" i="8" s="1"/>
  <c r="AB140" i="8" s="1"/>
  <c r="AC140" i="8" s="1"/>
  <c r="X143" i="8"/>
  <c r="X40" i="8"/>
  <c r="Y40" i="8" s="1"/>
  <c r="Z39" i="8" s="1"/>
  <c r="X41" i="8"/>
  <c r="X32" i="8"/>
  <c r="Y32" i="8" s="1"/>
  <c r="X33" i="8"/>
  <c r="Y116" i="8"/>
  <c r="Z115" i="8" s="1"/>
  <c r="Y117" i="8"/>
  <c r="X48" i="8"/>
  <c r="Y48" i="8" s="1"/>
  <c r="Z47" i="8" s="1"/>
  <c r="AA47" i="8" s="1"/>
  <c r="X49" i="8"/>
  <c r="Y95" i="8"/>
  <c r="Z94" i="8" s="1"/>
  <c r="Y96" i="8"/>
  <c r="Y71" i="8"/>
  <c r="Z70" i="8" s="1"/>
  <c r="Y72" i="8"/>
  <c r="X27" i="8"/>
  <c r="Y27" i="8" s="1"/>
  <c r="Z26" i="8" s="1"/>
  <c r="X28" i="8"/>
  <c r="X67" i="8"/>
  <c r="Y67" i="8" s="1"/>
  <c r="Z66" i="8" s="1"/>
  <c r="X68" i="8"/>
  <c r="Z98" i="8"/>
  <c r="AA98" i="8" s="1"/>
  <c r="Z99" i="8"/>
  <c r="Y76" i="8"/>
  <c r="Z75" i="8" s="1"/>
  <c r="AA75" i="8" s="1"/>
  <c r="AB74" i="8" s="1"/>
  <c r="Y77" i="8"/>
  <c r="Z128" i="8"/>
  <c r="AA128" i="8" s="1"/>
  <c r="Z129" i="8"/>
  <c r="Y31" i="8" l="1"/>
  <c r="Z30" i="8" s="1"/>
  <c r="Y146" i="8"/>
  <c r="AB127" i="8"/>
  <c r="Y57" i="8"/>
  <c r="Z56" i="8" s="1"/>
  <c r="Y58" i="8"/>
  <c r="AA103" i="8"/>
  <c r="AB102" i="8" s="1"/>
  <c r="AC102" i="8" s="1"/>
  <c r="Z25" i="8"/>
  <c r="AA25" i="8" s="1"/>
  <c r="Y81" i="8"/>
  <c r="Z80" i="8" s="1"/>
  <c r="AA80" i="8" s="1"/>
  <c r="AB79" i="8" s="1"/>
  <c r="Y82" i="8"/>
  <c r="Z118" i="8"/>
  <c r="Z119" i="8"/>
  <c r="Y16" i="8"/>
  <c r="Z15" i="8" s="1"/>
  <c r="Y136" i="8"/>
  <c r="Z135" i="8" s="1"/>
  <c r="Y137" i="8"/>
  <c r="Y54" i="8"/>
  <c r="Y55" i="8"/>
  <c r="Y19" i="8"/>
  <c r="Z18" i="8" s="1"/>
  <c r="Y20" i="8"/>
  <c r="Z65" i="8"/>
  <c r="AA65" i="8" s="1"/>
  <c r="Y113" i="8"/>
  <c r="Z112" i="8" s="1"/>
  <c r="AA112" i="8" s="1"/>
  <c r="Y114" i="8"/>
  <c r="E5" i="8"/>
  <c r="B5" i="8"/>
  <c r="B7" i="5" s="1"/>
  <c r="C7" i="5" s="1"/>
  <c r="Y88" i="8"/>
  <c r="Z87" i="8" s="1"/>
  <c r="AA87" i="8" s="1"/>
  <c r="AB86" i="8" s="1"/>
  <c r="Y89" i="8"/>
  <c r="Y92" i="8"/>
  <c r="Z91" i="8" s="1"/>
  <c r="AA91" i="8" s="1"/>
  <c r="Y93" i="8"/>
  <c r="Y109" i="8"/>
  <c r="Z108" i="8" s="1"/>
  <c r="Y110" i="8"/>
  <c r="C3" i="8"/>
  <c r="B6" i="5"/>
  <c r="C6" i="5" s="1"/>
  <c r="Z9" i="8"/>
  <c r="AA9" i="8" s="1"/>
  <c r="AB8" i="8" s="1"/>
  <c r="AC8" i="8" s="1"/>
  <c r="AD7" i="8" s="1"/>
  <c r="AE7" i="8" s="1"/>
  <c r="AF6" i="8" s="1"/>
  <c r="Z10" i="8"/>
  <c r="Z132" i="8"/>
  <c r="AA132" i="8" s="1"/>
  <c r="AB131" i="8" s="1"/>
  <c r="Y37" i="8"/>
  <c r="Z36" i="8" s="1"/>
  <c r="AA36" i="8" s="1"/>
  <c r="Y38" i="8"/>
  <c r="Z107" i="8"/>
  <c r="AA107" i="8" s="1"/>
  <c r="Z22" i="8"/>
  <c r="AA22" i="8" s="1"/>
  <c r="Z23" i="8"/>
  <c r="Y68" i="8"/>
  <c r="Z67" i="8" s="1"/>
  <c r="AA67" i="8" s="1"/>
  <c r="Y69" i="8"/>
  <c r="Z71" i="8"/>
  <c r="AA71" i="8" s="1"/>
  <c r="Z72" i="8"/>
  <c r="Z104" i="8"/>
  <c r="AA104" i="8" s="1"/>
  <c r="Z105" i="8"/>
  <c r="Z124" i="8"/>
  <c r="AA124" i="8" s="1"/>
  <c r="AB123" i="8" s="1"/>
  <c r="AC123" i="8" s="1"/>
  <c r="AD122" i="8" s="1"/>
  <c r="Z125" i="8"/>
  <c r="Z17" i="8"/>
  <c r="AA129" i="8"/>
  <c r="AB128" i="8" s="1"/>
  <c r="AC128" i="8" s="1"/>
  <c r="AA130" i="8"/>
  <c r="AA99" i="8"/>
  <c r="AB98" i="8" s="1"/>
  <c r="AA100" i="8"/>
  <c r="Y49" i="8"/>
  <c r="Z48" i="8" s="1"/>
  <c r="AA48" i="8" s="1"/>
  <c r="AB47" i="8" s="1"/>
  <c r="Y50" i="8"/>
  <c r="Y33" i="8"/>
  <c r="Z32" i="8" s="1"/>
  <c r="Y34" i="8"/>
  <c r="AA84" i="8"/>
  <c r="AA85" i="8"/>
  <c r="Z52" i="8"/>
  <c r="AA52" i="8" s="1"/>
  <c r="Z53" i="8"/>
  <c r="Y28" i="8"/>
  <c r="Z27" i="8" s="1"/>
  <c r="AA27" i="8" s="1"/>
  <c r="Y29" i="8"/>
  <c r="Z95" i="8"/>
  <c r="AA95" i="8" s="1"/>
  <c r="Z96" i="8"/>
  <c r="Z62" i="8"/>
  <c r="AA62" i="8" s="1"/>
  <c r="Z63" i="8"/>
  <c r="Z134" i="8"/>
  <c r="AA134" i="8" s="1"/>
  <c r="Z44" i="8"/>
  <c r="AA44" i="8" s="1"/>
  <c r="Z45" i="8"/>
  <c r="Z76" i="8"/>
  <c r="AA76" i="8" s="1"/>
  <c r="AB75" i="8" s="1"/>
  <c r="AC75" i="8" s="1"/>
  <c r="Z77" i="8"/>
  <c r="Z116" i="8"/>
  <c r="AA116" i="8" s="1"/>
  <c r="Z117" i="8"/>
  <c r="Y41" i="8"/>
  <c r="Z40" i="8" s="1"/>
  <c r="AA40" i="8" s="1"/>
  <c r="Y42" i="8"/>
  <c r="Y143" i="8"/>
  <c r="Z142" i="8" s="1"/>
  <c r="AA142" i="8" s="1"/>
  <c r="AB141" i="8" s="1"/>
  <c r="AC141" i="8" s="1"/>
  <c r="AD140" i="8" s="1"/>
  <c r="Y144" i="8"/>
  <c r="Z13" i="8"/>
  <c r="AA13" i="8" s="1"/>
  <c r="AB12" i="8" s="1"/>
  <c r="Z14" i="8"/>
  <c r="AA61" i="8"/>
  <c r="AB60" i="8" s="1"/>
  <c r="Z31" i="8" l="1"/>
  <c r="AA31" i="8" s="1"/>
  <c r="Z146" i="8"/>
  <c r="Z145" i="8"/>
  <c r="AA146" i="8" s="1"/>
  <c r="AB146" i="8" s="1"/>
  <c r="AB103" i="8"/>
  <c r="AC103" i="8" s="1"/>
  <c r="AD102" i="8" s="1"/>
  <c r="AA26" i="8"/>
  <c r="AB25" i="8" s="1"/>
  <c r="Z57" i="8"/>
  <c r="AA57" i="8" s="1"/>
  <c r="Z58" i="8"/>
  <c r="Z81" i="8"/>
  <c r="AA81" i="8" s="1"/>
  <c r="AB80" i="8" s="1"/>
  <c r="AC80" i="8" s="1"/>
  <c r="Z82" i="8"/>
  <c r="AA119" i="8"/>
  <c r="AA120" i="8"/>
  <c r="C4" i="8"/>
  <c r="Z16" i="8"/>
  <c r="AA16" i="8" s="1"/>
  <c r="Z55" i="8"/>
  <c r="Z54" i="8"/>
  <c r="AA54" i="8" s="1"/>
  <c r="Z136" i="8"/>
  <c r="AA136" i="8" s="1"/>
  <c r="Z137" i="8"/>
  <c r="Z19" i="8"/>
  <c r="AA19" i="8" s="1"/>
  <c r="Z20" i="8"/>
  <c r="AA66" i="8"/>
  <c r="AB65" i="8" s="1"/>
  <c r="Z113" i="8"/>
  <c r="AA113" i="8" s="1"/>
  <c r="AB112" i="8" s="1"/>
  <c r="Z114" i="8"/>
  <c r="AA10" i="8"/>
  <c r="AB9" i="8" s="1"/>
  <c r="AC9" i="8" s="1"/>
  <c r="AD8" i="8" s="1"/>
  <c r="AE8" i="8" s="1"/>
  <c r="AF7" i="8" s="1"/>
  <c r="AA11" i="8"/>
  <c r="E6" i="8"/>
  <c r="B6" i="8"/>
  <c r="Z109" i="8"/>
  <c r="AA109" i="8" s="1"/>
  <c r="Z110" i="8"/>
  <c r="Z92" i="8"/>
  <c r="AA92" i="8" s="1"/>
  <c r="AB91" i="8" s="1"/>
  <c r="Z93" i="8"/>
  <c r="Z88" i="8"/>
  <c r="AA88" i="8" s="1"/>
  <c r="AB87" i="8" s="1"/>
  <c r="AC87" i="8" s="1"/>
  <c r="Z89" i="8"/>
  <c r="AA133" i="8"/>
  <c r="AB132" i="8" s="1"/>
  <c r="AC132" i="8" s="1"/>
  <c r="Z37" i="8"/>
  <c r="AA37" i="8" s="1"/>
  <c r="AB36" i="8" s="1"/>
  <c r="Z38" i="8"/>
  <c r="AA108" i="8"/>
  <c r="AB107" i="8" s="1"/>
  <c r="AA23" i="8"/>
  <c r="AB22" i="8" s="1"/>
  <c r="AA24" i="8"/>
  <c r="AB84" i="8"/>
  <c r="AB85" i="8"/>
  <c r="Z49" i="8"/>
  <c r="AA49" i="8" s="1"/>
  <c r="AB48" i="8" s="1"/>
  <c r="AC48" i="8" s="1"/>
  <c r="Z50" i="8"/>
  <c r="AB99" i="8"/>
  <c r="AC99" i="8" s="1"/>
  <c r="AB100" i="8"/>
  <c r="AA125" i="8"/>
  <c r="AB124" i="8" s="1"/>
  <c r="AC124" i="8" s="1"/>
  <c r="AD123" i="8" s="1"/>
  <c r="AE123" i="8" s="1"/>
  <c r="AA126" i="8"/>
  <c r="Z68" i="8"/>
  <c r="AA68" i="8" s="1"/>
  <c r="AB67" i="8" s="1"/>
  <c r="Z69" i="8"/>
  <c r="Z143" i="8"/>
  <c r="AA143" i="8" s="1"/>
  <c r="AB142" i="8" s="1"/>
  <c r="AC142" i="8" s="1"/>
  <c r="AD141" i="8" s="1"/>
  <c r="AE141" i="8" s="1"/>
  <c r="Z144" i="8"/>
  <c r="AA117" i="8"/>
  <c r="AB116" i="8" s="1"/>
  <c r="AA118" i="8"/>
  <c r="AA135" i="8"/>
  <c r="AB134" i="8" s="1"/>
  <c r="AA63" i="8"/>
  <c r="AB62" i="8" s="1"/>
  <c r="AA64" i="8"/>
  <c r="Z28" i="8"/>
  <c r="AA28" i="8" s="1"/>
  <c r="AB27" i="8" s="1"/>
  <c r="Z29" i="8"/>
  <c r="AA77" i="8"/>
  <c r="AB76" i="8" s="1"/>
  <c r="AC76" i="8" s="1"/>
  <c r="AD75" i="8" s="1"/>
  <c r="AA78" i="8"/>
  <c r="AB61" i="8"/>
  <c r="AC61" i="8" s="1"/>
  <c r="AA53" i="8"/>
  <c r="AB52" i="8" s="1"/>
  <c r="Z33" i="8"/>
  <c r="AA33" i="8" s="1"/>
  <c r="Z34" i="8"/>
  <c r="AB129" i="8"/>
  <c r="AC129" i="8" s="1"/>
  <c r="AD128" i="8" s="1"/>
  <c r="AB130" i="8"/>
  <c r="AA18" i="8"/>
  <c r="AA105" i="8"/>
  <c r="AB104" i="8" s="1"/>
  <c r="AC104" i="8" s="1"/>
  <c r="AD103" i="8" s="1"/>
  <c r="AE103" i="8" s="1"/>
  <c r="AA106" i="8"/>
  <c r="AA72" i="8"/>
  <c r="AB71" i="8" s="1"/>
  <c r="AA73" i="8"/>
  <c r="AA14" i="8"/>
  <c r="AB13" i="8" s="1"/>
  <c r="AC13" i="8" s="1"/>
  <c r="AA15" i="8"/>
  <c r="Z41" i="8"/>
  <c r="AA41" i="8" s="1"/>
  <c r="AB40" i="8" s="1"/>
  <c r="Z42" i="8"/>
  <c r="AA45" i="8"/>
  <c r="AB44" i="8" s="1"/>
  <c r="AA46" i="8"/>
  <c r="AA96" i="8"/>
  <c r="AB95" i="8" s="1"/>
  <c r="AA97" i="8"/>
  <c r="AB26" i="8" l="1"/>
  <c r="AC26" i="8" s="1"/>
  <c r="AA32" i="8"/>
  <c r="AB31" i="8" s="1"/>
  <c r="AA58" i="8"/>
  <c r="AB57" i="8" s="1"/>
  <c r="AA59" i="8"/>
  <c r="AA82" i="8"/>
  <c r="AB81" i="8" s="1"/>
  <c r="AC81" i="8" s="1"/>
  <c r="AD80" i="8" s="1"/>
  <c r="AA83" i="8"/>
  <c r="AB119" i="8"/>
  <c r="AB120" i="8"/>
  <c r="AA17" i="8"/>
  <c r="AB16" i="8" s="1"/>
  <c r="AA137" i="8"/>
  <c r="AB136" i="8" s="1"/>
  <c r="AA138" i="8"/>
  <c r="AA55" i="8"/>
  <c r="AA56" i="8"/>
  <c r="AB66" i="8"/>
  <c r="AC66" i="8" s="1"/>
  <c r="AA20" i="8"/>
  <c r="AB19" i="8" s="1"/>
  <c r="AA21" i="8"/>
  <c r="AA114" i="8"/>
  <c r="AB113" i="8" s="1"/>
  <c r="AC113" i="8" s="1"/>
  <c r="AA115" i="8"/>
  <c r="AA110" i="8"/>
  <c r="AA111" i="8"/>
  <c r="AB10" i="8"/>
  <c r="AC10" i="8" s="1"/>
  <c r="AD9" i="8" s="1"/>
  <c r="AE9" i="8" s="1"/>
  <c r="AF8" i="8" s="1"/>
  <c r="AB11" i="8"/>
  <c r="AA93" i="8"/>
  <c r="AB92" i="8" s="1"/>
  <c r="AC92" i="8" s="1"/>
  <c r="AA94" i="8"/>
  <c r="C5" i="8"/>
  <c r="B8" i="5"/>
  <c r="C8" i="5" s="1"/>
  <c r="B7" i="8"/>
  <c r="E7" i="8"/>
  <c r="AA90" i="8"/>
  <c r="AA89" i="8"/>
  <c r="AB88" i="8" s="1"/>
  <c r="AC88" i="8" s="1"/>
  <c r="AD87" i="8" s="1"/>
  <c r="AB133" i="8"/>
  <c r="AC133" i="8" s="1"/>
  <c r="AD132" i="8" s="1"/>
  <c r="AA38" i="8"/>
  <c r="AB37" i="8" s="1"/>
  <c r="AC37" i="8" s="1"/>
  <c r="AA39" i="8"/>
  <c r="AB108" i="8"/>
  <c r="AC108" i="8" s="1"/>
  <c r="AB109" i="8"/>
  <c r="AC62" i="8"/>
  <c r="AD61" i="8" s="1"/>
  <c r="AB23" i="8"/>
  <c r="AC23" i="8" s="1"/>
  <c r="AB24" i="8"/>
  <c r="AB96" i="8"/>
  <c r="AC96" i="8" s="1"/>
  <c r="AB97" i="8"/>
  <c r="AA42" i="8"/>
  <c r="AB41" i="8" s="1"/>
  <c r="AC41" i="8" s="1"/>
  <c r="AA43" i="8"/>
  <c r="AB105" i="8"/>
  <c r="AC105" i="8" s="1"/>
  <c r="AD104" i="8" s="1"/>
  <c r="AE104" i="8" s="1"/>
  <c r="AF103" i="8" s="1"/>
  <c r="AB106" i="8"/>
  <c r="AC130" i="8"/>
  <c r="AD129" i="8" s="1"/>
  <c r="AE129" i="8" s="1"/>
  <c r="AC131" i="8"/>
  <c r="AB53" i="8"/>
  <c r="AC53" i="8" s="1"/>
  <c r="AB54" i="8"/>
  <c r="AB77" i="8"/>
  <c r="AC77" i="8" s="1"/>
  <c r="AD76" i="8" s="1"/>
  <c r="AE76" i="8" s="1"/>
  <c r="AB78" i="8"/>
  <c r="AB63" i="8"/>
  <c r="AC63" i="8" s="1"/>
  <c r="AB64" i="8"/>
  <c r="AA144" i="8"/>
  <c r="AB143" i="8" s="1"/>
  <c r="AC143" i="8" s="1"/>
  <c r="AD142" i="8" s="1"/>
  <c r="AE142" i="8" s="1"/>
  <c r="AF141" i="8" s="1"/>
  <c r="AA145" i="8"/>
  <c r="AB125" i="8"/>
  <c r="AC125" i="8" s="1"/>
  <c r="AD124" i="8" s="1"/>
  <c r="AE124" i="8" s="1"/>
  <c r="AF123" i="8" s="1"/>
  <c r="AB126" i="8"/>
  <c r="AA50" i="8"/>
  <c r="AB49" i="8" s="1"/>
  <c r="AC49" i="8" s="1"/>
  <c r="AD48" i="8" s="1"/>
  <c r="AA51" i="8"/>
  <c r="AB45" i="8"/>
  <c r="AC45" i="8" s="1"/>
  <c r="AB46" i="8"/>
  <c r="AB14" i="8"/>
  <c r="AC14" i="8" s="1"/>
  <c r="AD13" i="8" s="1"/>
  <c r="AB15" i="8"/>
  <c r="AB72" i="8"/>
  <c r="AC72" i="8" s="1"/>
  <c r="AB73" i="8"/>
  <c r="AB18" i="8"/>
  <c r="AA34" i="8"/>
  <c r="AB33" i="8" s="1"/>
  <c r="AA35" i="8"/>
  <c r="AA29" i="8"/>
  <c r="AB28" i="8" s="1"/>
  <c r="AC28" i="8" s="1"/>
  <c r="AA30" i="8"/>
  <c r="AB135" i="8"/>
  <c r="AC135" i="8" s="1"/>
  <c r="AB117" i="8"/>
  <c r="AC117" i="8" s="1"/>
  <c r="AB118" i="8"/>
  <c r="AA69" i="8"/>
  <c r="AB68" i="8" s="1"/>
  <c r="AC68" i="8" s="1"/>
  <c r="AA70" i="8"/>
  <c r="AC100" i="8"/>
  <c r="AD99" i="8" s="1"/>
  <c r="AC101" i="8"/>
  <c r="AC85" i="8"/>
  <c r="AC86" i="8"/>
  <c r="AC27" i="8" l="1"/>
  <c r="AD26" i="8" s="1"/>
  <c r="AB32" i="8"/>
  <c r="AC32" i="8" s="1"/>
  <c r="AD62" i="8"/>
  <c r="AE62" i="8" s="1"/>
  <c r="AB58" i="8"/>
  <c r="AC58" i="8" s="1"/>
  <c r="AB59" i="8"/>
  <c r="AB82" i="8"/>
  <c r="AC82" i="8" s="1"/>
  <c r="AD81" i="8" s="1"/>
  <c r="AE81" i="8" s="1"/>
  <c r="AB83" i="8"/>
  <c r="AC120" i="8"/>
  <c r="AC121" i="8"/>
  <c r="AB17" i="8"/>
  <c r="AC17" i="8" s="1"/>
  <c r="AB56" i="8"/>
  <c r="AB55" i="8"/>
  <c r="AC55" i="8" s="1"/>
  <c r="AB137" i="8"/>
  <c r="AC137" i="8" s="1"/>
  <c r="AB138" i="8"/>
  <c r="AC67" i="8"/>
  <c r="AD66" i="8" s="1"/>
  <c r="AB20" i="8"/>
  <c r="AC20" i="8" s="1"/>
  <c r="AB21" i="8"/>
  <c r="AB114" i="8"/>
  <c r="AC114" i="8" s="1"/>
  <c r="AD113" i="8" s="1"/>
  <c r="AB115" i="8"/>
  <c r="B9" i="5"/>
  <c r="C9" i="5" s="1"/>
  <c r="AB93" i="8"/>
  <c r="AC93" i="8" s="1"/>
  <c r="AD92" i="8" s="1"/>
  <c r="AB94" i="8"/>
  <c r="C6" i="8"/>
  <c r="AB89" i="8"/>
  <c r="AC89" i="8" s="1"/>
  <c r="AD88" i="8" s="1"/>
  <c r="AE88" i="8" s="1"/>
  <c r="AB90" i="8"/>
  <c r="AC11" i="8"/>
  <c r="AD10" i="8" s="1"/>
  <c r="AE10" i="8" s="1"/>
  <c r="AF9" i="8" s="1"/>
  <c r="AC12" i="8"/>
  <c r="AB110" i="8"/>
  <c r="AC110" i="8" s="1"/>
  <c r="AB111" i="8"/>
  <c r="B8" i="8"/>
  <c r="B10" i="5" s="1"/>
  <c r="C10" i="5" s="1"/>
  <c r="E8" i="8"/>
  <c r="AC134" i="8"/>
  <c r="AD133" i="8" s="1"/>
  <c r="AE133" i="8" s="1"/>
  <c r="AB38" i="8"/>
  <c r="AC38" i="8" s="1"/>
  <c r="AD37" i="8" s="1"/>
  <c r="AB39" i="8"/>
  <c r="AC109" i="8"/>
  <c r="AD108" i="8" s="1"/>
  <c r="AC24" i="8"/>
  <c r="AD23" i="8" s="1"/>
  <c r="AC25" i="8"/>
  <c r="AC126" i="8"/>
  <c r="AD125" i="8" s="1"/>
  <c r="AE125" i="8" s="1"/>
  <c r="AF124" i="8" s="1"/>
  <c r="AC127" i="8"/>
  <c r="AC64" i="8"/>
  <c r="AD63" i="8" s="1"/>
  <c r="AE63" i="8" s="1"/>
  <c r="AF62" i="8" s="1"/>
  <c r="AC65" i="8"/>
  <c r="AD100" i="8"/>
  <c r="AE100" i="8" s="1"/>
  <c r="AD101" i="8"/>
  <c r="AC118" i="8"/>
  <c r="AD117" i="8" s="1"/>
  <c r="AC119" i="8"/>
  <c r="AB29" i="8"/>
  <c r="AC29" i="8" s="1"/>
  <c r="AD28" i="8" s="1"/>
  <c r="AB30" i="8"/>
  <c r="AB34" i="8"/>
  <c r="AC34" i="8" s="1"/>
  <c r="AB35" i="8"/>
  <c r="AC73" i="8"/>
  <c r="AD72" i="8" s="1"/>
  <c r="AC74" i="8"/>
  <c r="B123" i="8"/>
  <c r="E123" i="8"/>
  <c r="AC54" i="8"/>
  <c r="AD53" i="8" s="1"/>
  <c r="AC106" i="8"/>
  <c r="AD105" i="8" s="1"/>
  <c r="AE105" i="8" s="1"/>
  <c r="AF104" i="8" s="1"/>
  <c r="AC107" i="8"/>
  <c r="AC46" i="8"/>
  <c r="AD45" i="8" s="1"/>
  <c r="AC47" i="8"/>
  <c r="AB50" i="8"/>
  <c r="AC50" i="8" s="1"/>
  <c r="AD49" i="8" s="1"/>
  <c r="AE49" i="8" s="1"/>
  <c r="AB51" i="8"/>
  <c r="AB144" i="8"/>
  <c r="AC144" i="8" s="1"/>
  <c r="AD143" i="8" s="1"/>
  <c r="AE143" i="8" s="1"/>
  <c r="AF142" i="8" s="1"/>
  <c r="AB145" i="8"/>
  <c r="B103" i="8"/>
  <c r="E103" i="8"/>
  <c r="AC97" i="8"/>
  <c r="AD96" i="8" s="1"/>
  <c r="AC98" i="8"/>
  <c r="AD85" i="8"/>
  <c r="AD86" i="8"/>
  <c r="AB69" i="8"/>
  <c r="AC69" i="8" s="1"/>
  <c r="AD68" i="8" s="1"/>
  <c r="AB70" i="8"/>
  <c r="AC136" i="8"/>
  <c r="AD135" i="8" s="1"/>
  <c r="AC19" i="8"/>
  <c r="AC15" i="8"/>
  <c r="AD14" i="8" s="1"/>
  <c r="AE14" i="8" s="1"/>
  <c r="AC16" i="8"/>
  <c r="B141" i="8"/>
  <c r="E141" i="8"/>
  <c r="AC78" i="8"/>
  <c r="AD77" i="8" s="1"/>
  <c r="AE77" i="8" s="1"/>
  <c r="AF76" i="8" s="1"/>
  <c r="AC79" i="8"/>
  <c r="AD130" i="8"/>
  <c r="AE130" i="8" s="1"/>
  <c r="AF129" i="8" s="1"/>
  <c r="AD131" i="8"/>
  <c r="AB42" i="8"/>
  <c r="AC42" i="8" s="1"/>
  <c r="AD41" i="8" s="1"/>
  <c r="AB43" i="8"/>
  <c r="AD27" i="8" l="1"/>
  <c r="AE27" i="8" s="1"/>
  <c r="AC33" i="8"/>
  <c r="AD32" i="8" s="1"/>
  <c r="AC59" i="8"/>
  <c r="AD58" i="8" s="1"/>
  <c r="AC60" i="8"/>
  <c r="AC83" i="8"/>
  <c r="AD82" i="8" s="1"/>
  <c r="AE82" i="8" s="1"/>
  <c r="AF81" i="8" s="1"/>
  <c r="AC84" i="8"/>
  <c r="AD120" i="8"/>
  <c r="AD121" i="8"/>
  <c r="AC18" i="8"/>
  <c r="AD17" i="8" s="1"/>
  <c r="AC138" i="8"/>
  <c r="AC139" i="8"/>
  <c r="AD67" i="8"/>
  <c r="AE67" i="8" s="1"/>
  <c r="AC56" i="8"/>
  <c r="AC57" i="8"/>
  <c r="AC21" i="8"/>
  <c r="AD20" i="8" s="1"/>
  <c r="AC22" i="8"/>
  <c r="AC115" i="8"/>
  <c r="AD114" i="8" s="1"/>
  <c r="AE114" i="8" s="1"/>
  <c r="AC116" i="8"/>
  <c r="AC111" i="8"/>
  <c r="AC112" i="8"/>
  <c r="AC91" i="8"/>
  <c r="AC90" i="8"/>
  <c r="AD89" i="8" s="1"/>
  <c r="AE89" i="8" s="1"/>
  <c r="AF88" i="8" s="1"/>
  <c r="AC94" i="8"/>
  <c r="AD93" i="8" s="1"/>
  <c r="AE93" i="8" s="1"/>
  <c r="AC95" i="8"/>
  <c r="AD11" i="8"/>
  <c r="AE11" i="8" s="1"/>
  <c r="AF10" i="8" s="1"/>
  <c r="AD12" i="8"/>
  <c r="E9" i="8"/>
  <c r="B9" i="8"/>
  <c r="C7" i="8"/>
  <c r="AD134" i="8"/>
  <c r="AE134" i="8" s="1"/>
  <c r="AF133" i="8" s="1"/>
  <c r="AC39" i="8"/>
  <c r="AD38" i="8" s="1"/>
  <c r="AE38" i="8" s="1"/>
  <c r="AC40" i="8"/>
  <c r="AD109" i="8"/>
  <c r="AE109" i="8" s="1"/>
  <c r="AD110" i="8"/>
  <c r="AD24" i="8"/>
  <c r="AE24" i="8" s="1"/>
  <c r="AD25" i="8"/>
  <c r="AD136" i="8"/>
  <c r="AE136" i="8" s="1"/>
  <c r="AD137" i="8"/>
  <c r="B129" i="8"/>
  <c r="E129" i="8"/>
  <c r="R27" i="5"/>
  <c r="S27" i="5" s="1"/>
  <c r="N18" i="5"/>
  <c r="AC51" i="8"/>
  <c r="AD50" i="8" s="1"/>
  <c r="AE50" i="8" s="1"/>
  <c r="AF49" i="8" s="1"/>
  <c r="AC52" i="8"/>
  <c r="AD46" i="8"/>
  <c r="AE46" i="8" s="1"/>
  <c r="AD47" i="8"/>
  <c r="B104" i="8"/>
  <c r="E104" i="8"/>
  <c r="AD73" i="8"/>
  <c r="AE73" i="8" s="1"/>
  <c r="AD74" i="8"/>
  <c r="AC30" i="8"/>
  <c r="AD29" i="8" s="1"/>
  <c r="AE29" i="8" s="1"/>
  <c r="AC31" i="8"/>
  <c r="AE101" i="8"/>
  <c r="AF100" i="8" s="1"/>
  <c r="AE102" i="8"/>
  <c r="AD64" i="8"/>
  <c r="AE64" i="8" s="1"/>
  <c r="AF63" i="8" s="1"/>
  <c r="AD65" i="8"/>
  <c r="AD78" i="8"/>
  <c r="AE78" i="8" s="1"/>
  <c r="AF77" i="8" s="1"/>
  <c r="AD79" i="8"/>
  <c r="AD19" i="8"/>
  <c r="AC70" i="8"/>
  <c r="AD69" i="8" s="1"/>
  <c r="AE69" i="8" s="1"/>
  <c r="AC71" i="8"/>
  <c r="AD97" i="8"/>
  <c r="AE97" i="8" s="1"/>
  <c r="AD98" i="8"/>
  <c r="AD54" i="8"/>
  <c r="AE54" i="8" s="1"/>
  <c r="AD55" i="8"/>
  <c r="B62" i="8"/>
  <c r="E62" i="8"/>
  <c r="AC43" i="8"/>
  <c r="AD42" i="8" s="1"/>
  <c r="AE42" i="8" s="1"/>
  <c r="AC44" i="8"/>
  <c r="B76" i="8"/>
  <c r="E76" i="8"/>
  <c r="AC145" i="8"/>
  <c r="AD144" i="8" s="1"/>
  <c r="AE144" i="8" s="1"/>
  <c r="AF143" i="8" s="1"/>
  <c r="AC146" i="8"/>
  <c r="R9" i="5"/>
  <c r="S9" i="5" s="1"/>
  <c r="AC35" i="8"/>
  <c r="AD34" i="8" s="1"/>
  <c r="AC36" i="8"/>
  <c r="AD118" i="8"/>
  <c r="AE118" i="8" s="1"/>
  <c r="AD119" i="8"/>
  <c r="AD126" i="8"/>
  <c r="AE126" i="8" s="1"/>
  <c r="AF125" i="8" s="1"/>
  <c r="AD127" i="8"/>
  <c r="AE131" i="8"/>
  <c r="AF130" i="8" s="1"/>
  <c r="AE132" i="8"/>
  <c r="AD15" i="8"/>
  <c r="AE15" i="8" s="1"/>
  <c r="AF14" i="8" s="1"/>
  <c r="AD16" i="8"/>
  <c r="AE86" i="8"/>
  <c r="AE87" i="8"/>
  <c r="B142" i="8"/>
  <c r="E142" i="8"/>
  <c r="AD106" i="8"/>
  <c r="AE106" i="8" s="1"/>
  <c r="AF105" i="8" s="1"/>
  <c r="AD107" i="8"/>
  <c r="B124" i="8"/>
  <c r="E124" i="8"/>
  <c r="AD33" i="8" l="1"/>
  <c r="AE33" i="8" s="1"/>
  <c r="AE28" i="8"/>
  <c r="AF27" i="8" s="1"/>
  <c r="AD59" i="8"/>
  <c r="AE59" i="8" s="1"/>
  <c r="AD60" i="8"/>
  <c r="AE121" i="8"/>
  <c r="AE122" i="8"/>
  <c r="AD83" i="8"/>
  <c r="AE83" i="8" s="1"/>
  <c r="AF82" i="8" s="1"/>
  <c r="AD84" i="8"/>
  <c r="AD18" i="8"/>
  <c r="AE18" i="8" s="1"/>
  <c r="AD57" i="8"/>
  <c r="AD56" i="8"/>
  <c r="AE56" i="8" s="1"/>
  <c r="AD138" i="8"/>
  <c r="AE138" i="8" s="1"/>
  <c r="AD139" i="8"/>
  <c r="AE68" i="8"/>
  <c r="AF67" i="8" s="1"/>
  <c r="B81" i="8"/>
  <c r="J25" i="5" s="1"/>
  <c r="E81" i="8"/>
  <c r="AD21" i="8"/>
  <c r="AE21" i="8" s="1"/>
  <c r="AD22" i="8"/>
  <c r="AD115" i="8"/>
  <c r="AE115" i="8" s="1"/>
  <c r="AF114" i="8" s="1"/>
  <c r="AD116" i="8"/>
  <c r="AD94" i="8"/>
  <c r="AE94" i="8" s="1"/>
  <c r="AF93" i="8" s="1"/>
  <c r="AD95" i="8"/>
  <c r="AD111" i="8"/>
  <c r="AE111" i="8" s="1"/>
  <c r="AD112" i="8"/>
  <c r="C8" i="8"/>
  <c r="B11" i="5"/>
  <c r="C11" i="5" s="1"/>
  <c r="AE12" i="8"/>
  <c r="AF11" i="8" s="1"/>
  <c r="AE13" i="8"/>
  <c r="B88" i="8"/>
  <c r="J32" i="5" s="1"/>
  <c r="E88" i="8"/>
  <c r="B10" i="8"/>
  <c r="B12" i="5" s="1"/>
  <c r="C12" i="5" s="1"/>
  <c r="E10" i="8"/>
  <c r="AD90" i="8"/>
  <c r="AE90" i="8" s="1"/>
  <c r="AF89" i="8" s="1"/>
  <c r="AD91" i="8"/>
  <c r="B133" i="8"/>
  <c r="R19" i="5" s="1"/>
  <c r="S19" i="5" s="1"/>
  <c r="E133" i="8"/>
  <c r="AE135" i="8"/>
  <c r="AF134" i="8" s="1"/>
  <c r="AD39" i="8"/>
  <c r="AE39" i="8" s="1"/>
  <c r="AF38" i="8" s="1"/>
  <c r="AD40" i="8"/>
  <c r="AE110" i="8"/>
  <c r="AF109" i="8" s="1"/>
  <c r="AE25" i="8"/>
  <c r="AF24" i="8" s="1"/>
  <c r="AE26" i="8"/>
  <c r="AE16" i="8"/>
  <c r="AF15" i="8" s="1"/>
  <c r="AE17" i="8"/>
  <c r="AE127" i="8"/>
  <c r="AF126" i="8" s="1"/>
  <c r="AE128" i="8"/>
  <c r="AE119" i="8"/>
  <c r="AF118" i="8" s="1"/>
  <c r="AE120" i="8"/>
  <c r="B63" i="8"/>
  <c r="E63" i="8"/>
  <c r="B105" i="8"/>
  <c r="E105" i="8"/>
  <c r="R10" i="5"/>
  <c r="S10" i="5" s="1"/>
  <c r="R28" i="5"/>
  <c r="S28" i="5" s="1"/>
  <c r="B14" i="8"/>
  <c r="E14" i="8"/>
  <c r="B125" i="8"/>
  <c r="E125" i="8"/>
  <c r="AD146" i="8"/>
  <c r="AD145" i="8"/>
  <c r="AE145" i="8" s="1"/>
  <c r="AF144" i="8" s="1"/>
  <c r="AD43" i="8"/>
  <c r="AE43" i="8" s="1"/>
  <c r="AF42" i="8" s="1"/>
  <c r="AD44" i="8"/>
  <c r="AE55" i="8"/>
  <c r="AF54" i="8" s="1"/>
  <c r="AD70" i="8"/>
  <c r="AE70" i="8" s="1"/>
  <c r="AF69" i="8" s="1"/>
  <c r="AD71" i="8"/>
  <c r="AE79" i="8"/>
  <c r="AF78" i="8" s="1"/>
  <c r="AE80" i="8"/>
  <c r="AF101" i="8"/>
  <c r="AF102" i="8"/>
  <c r="AE74" i="8"/>
  <c r="AF73" i="8" s="1"/>
  <c r="AE75" i="8"/>
  <c r="AD51" i="8"/>
  <c r="AE51" i="8" s="1"/>
  <c r="AF50" i="8" s="1"/>
  <c r="AD52" i="8"/>
  <c r="AF86" i="8"/>
  <c r="AF87" i="8"/>
  <c r="AF131" i="8"/>
  <c r="AF132" i="8"/>
  <c r="AD35" i="8"/>
  <c r="AE35" i="8" s="1"/>
  <c r="AD36" i="8"/>
  <c r="B143" i="8"/>
  <c r="C142" i="8" s="1"/>
  <c r="E143" i="8"/>
  <c r="J20" i="5"/>
  <c r="J6" i="5"/>
  <c r="B77" i="8"/>
  <c r="E77" i="8"/>
  <c r="B100" i="8"/>
  <c r="E100" i="8"/>
  <c r="C104" i="8"/>
  <c r="N19" i="5"/>
  <c r="B49" i="8"/>
  <c r="E49" i="8"/>
  <c r="R15" i="5"/>
  <c r="S15" i="5" s="1"/>
  <c r="AE107" i="8"/>
  <c r="AF106" i="8" s="1"/>
  <c r="AE108" i="8"/>
  <c r="B130" i="8"/>
  <c r="E130" i="8"/>
  <c r="AE98" i="8"/>
  <c r="AF97" i="8" s="1"/>
  <c r="AE99" i="8"/>
  <c r="AE20" i="8"/>
  <c r="AE65" i="8"/>
  <c r="AF64" i="8" s="1"/>
  <c r="AE66" i="8"/>
  <c r="AD30" i="8"/>
  <c r="AE30" i="8" s="1"/>
  <c r="AF29" i="8" s="1"/>
  <c r="AD31" i="8"/>
  <c r="AE47" i="8"/>
  <c r="AF46" i="8" s="1"/>
  <c r="AE48" i="8"/>
  <c r="AE137" i="8"/>
  <c r="AF136" i="8" s="1"/>
  <c r="AF28" i="8" l="1"/>
  <c r="E27" i="8"/>
  <c r="B27" i="8"/>
  <c r="B29" i="5" s="1"/>
  <c r="C29" i="5" s="1"/>
  <c r="AE34" i="8"/>
  <c r="AF33" i="8" s="1"/>
  <c r="AE60" i="8"/>
  <c r="AF59" i="8" s="1"/>
  <c r="AE61" i="8"/>
  <c r="AF121" i="8"/>
  <c r="AF122" i="8"/>
  <c r="AE84" i="8"/>
  <c r="AF83" i="8" s="1"/>
  <c r="E83" i="8" s="1"/>
  <c r="AE85" i="8"/>
  <c r="AF68" i="8"/>
  <c r="AE19" i="8"/>
  <c r="AF18" i="8" s="1"/>
  <c r="AE139" i="8"/>
  <c r="AE140" i="8"/>
  <c r="E82" i="8"/>
  <c r="B82" i="8"/>
  <c r="B67" i="8"/>
  <c r="J11" i="5" s="1"/>
  <c r="E67" i="8"/>
  <c r="AE58" i="8"/>
  <c r="AE57" i="8"/>
  <c r="AF56" i="8" s="1"/>
  <c r="AE22" i="8"/>
  <c r="AF21" i="8" s="1"/>
  <c r="AE23" i="8"/>
  <c r="AE116" i="8"/>
  <c r="AF115" i="8" s="1"/>
  <c r="AE117" i="8"/>
  <c r="B114" i="8"/>
  <c r="N29" i="5" s="1"/>
  <c r="E114" i="8"/>
  <c r="AE91" i="8"/>
  <c r="AF90" i="8" s="1"/>
  <c r="AE92" i="8"/>
  <c r="AE112" i="8"/>
  <c r="AF111" i="8" s="1"/>
  <c r="AE113" i="8"/>
  <c r="B89" i="8"/>
  <c r="N4" i="5" s="1"/>
  <c r="E89" i="8"/>
  <c r="C9" i="8"/>
  <c r="AF12" i="8"/>
  <c r="AF13" i="8"/>
  <c r="AE95" i="8"/>
  <c r="AF94" i="8" s="1"/>
  <c r="AE96" i="8"/>
  <c r="B11" i="8"/>
  <c r="E11" i="8"/>
  <c r="B93" i="8"/>
  <c r="N8" i="5" s="1"/>
  <c r="E93" i="8"/>
  <c r="AE146" i="8"/>
  <c r="AF146" i="8" s="1"/>
  <c r="B134" i="8"/>
  <c r="R20" i="5" s="1"/>
  <c r="S20" i="5" s="1"/>
  <c r="E134" i="8"/>
  <c r="AF135" i="8"/>
  <c r="E38" i="8"/>
  <c r="B38" i="8"/>
  <c r="AE40" i="8"/>
  <c r="AF39" i="8" s="1"/>
  <c r="AE41" i="8"/>
  <c r="AF25" i="8"/>
  <c r="AF26" i="8"/>
  <c r="E24" i="8"/>
  <c r="B24" i="8"/>
  <c r="B26" i="5" s="1"/>
  <c r="C26" i="5" s="1"/>
  <c r="AF110" i="8"/>
  <c r="B109" i="8"/>
  <c r="N24" i="5" s="1"/>
  <c r="E109" i="8"/>
  <c r="AE31" i="8"/>
  <c r="AF30" i="8" s="1"/>
  <c r="AE32" i="8"/>
  <c r="AF20" i="8"/>
  <c r="AF107" i="8"/>
  <c r="AF108" i="8"/>
  <c r="F22" i="5"/>
  <c r="B131" i="8"/>
  <c r="C130" i="8" s="1"/>
  <c r="E131" i="8"/>
  <c r="AE52" i="8"/>
  <c r="AF51" i="8" s="1"/>
  <c r="AE53" i="8"/>
  <c r="B102" i="8"/>
  <c r="E102" i="8"/>
  <c r="AE71" i="8"/>
  <c r="AF70" i="8" s="1"/>
  <c r="AE72" i="8"/>
  <c r="AE44" i="8"/>
  <c r="AF43" i="8" s="1"/>
  <c r="AE45" i="8"/>
  <c r="R11" i="5"/>
  <c r="S11" i="5" s="1"/>
  <c r="C124" i="8"/>
  <c r="B126" i="8"/>
  <c r="E126" i="8"/>
  <c r="B29" i="8"/>
  <c r="E29" i="8"/>
  <c r="R16" i="5"/>
  <c r="S16" i="5" s="1"/>
  <c r="N15" i="5"/>
  <c r="B87" i="8"/>
  <c r="E87" i="8"/>
  <c r="B50" i="8"/>
  <c r="E50" i="8"/>
  <c r="B101" i="8"/>
  <c r="E101" i="8"/>
  <c r="B69" i="8"/>
  <c r="E69" i="8"/>
  <c r="B42" i="8"/>
  <c r="E42" i="8"/>
  <c r="AF119" i="8"/>
  <c r="AF120" i="8"/>
  <c r="AF16" i="8"/>
  <c r="AF17" i="8"/>
  <c r="AF137" i="8"/>
  <c r="AF138" i="8"/>
  <c r="B136" i="8"/>
  <c r="E136" i="8"/>
  <c r="B106" i="8"/>
  <c r="C105" i="8" s="1"/>
  <c r="E106" i="8"/>
  <c r="AF47" i="8"/>
  <c r="AF48" i="8"/>
  <c r="AF65" i="8"/>
  <c r="AF66" i="8"/>
  <c r="AF98" i="8"/>
  <c r="AF99" i="8"/>
  <c r="R29" i="5"/>
  <c r="S29" i="5" s="1"/>
  <c r="B86" i="8"/>
  <c r="E86" i="8"/>
  <c r="AF74" i="8"/>
  <c r="AF75" i="8"/>
  <c r="AF79" i="8"/>
  <c r="AF80" i="8"/>
  <c r="AF55" i="8"/>
  <c r="B144" i="8"/>
  <c r="E144" i="8"/>
  <c r="B16" i="5"/>
  <c r="C16" i="5" s="1"/>
  <c r="N20" i="5"/>
  <c r="B118" i="8"/>
  <c r="E118" i="8"/>
  <c r="B15" i="8"/>
  <c r="E15" i="8"/>
  <c r="B46" i="8"/>
  <c r="E46" i="8"/>
  <c r="B64" i="8"/>
  <c r="C63" i="8" s="1"/>
  <c r="E64" i="8"/>
  <c r="B97" i="8"/>
  <c r="E97" i="8"/>
  <c r="J21" i="5"/>
  <c r="AE36" i="8"/>
  <c r="AF35" i="8" s="1"/>
  <c r="AE37" i="8"/>
  <c r="B132" i="8"/>
  <c r="E132" i="8"/>
  <c r="B73" i="8"/>
  <c r="E73" i="8"/>
  <c r="B78" i="8"/>
  <c r="E78" i="8"/>
  <c r="B54" i="8"/>
  <c r="E54" i="8"/>
  <c r="AF145" i="8"/>
  <c r="J7" i="5"/>
  <c r="AF127" i="8"/>
  <c r="AF128" i="8"/>
  <c r="E28" i="8" l="1"/>
  <c r="B28" i="8"/>
  <c r="B30" i="5" s="1"/>
  <c r="C30" i="5" s="1"/>
  <c r="B33" i="8"/>
  <c r="F6" i="5" s="1"/>
  <c r="G6" i="5" s="1"/>
  <c r="E33" i="8"/>
  <c r="AF34" i="8"/>
  <c r="AF60" i="8"/>
  <c r="AF61" i="8"/>
  <c r="E59" i="8"/>
  <c r="B59" i="8"/>
  <c r="F32" i="5" s="1"/>
  <c r="B83" i="8"/>
  <c r="AF84" i="8"/>
  <c r="AF85" i="8"/>
  <c r="E122" i="8"/>
  <c r="B122" i="8"/>
  <c r="B121" i="8"/>
  <c r="R7" i="5" s="1"/>
  <c r="E121" i="8"/>
  <c r="B18" i="8"/>
  <c r="B20" i="5" s="1"/>
  <c r="C20" i="5" s="1"/>
  <c r="E18" i="8"/>
  <c r="B68" i="8"/>
  <c r="J12" i="5" s="1"/>
  <c r="E68" i="8"/>
  <c r="AF19" i="8"/>
  <c r="J27" i="5"/>
  <c r="AF57" i="8"/>
  <c r="AF58" i="8"/>
  <c r="J26" i="5"/>
  <c r="C82" i="8"/>
  <c r="AF139" i="8"/>
  <c r="AF140" i="8"/>
  <c r="AF22" i="8"/>
  <c r="AF23" i="8"/>
  <c r="AF116" i="8"/>
  <c r="AF117" i="8"/>
  <c r="B115" i="8"/>
  <c r="N30" i="5" s="1"/>
  <c r="E115" i="8"/>
  <c r="AF95" i="8"/>
  <c r="AF96" i="8"/>
  <c r="E94" i="8"/>
  <c r="B94" i="8"/>
  <c r="AF91" i="8"/>
  <c r="AF92" i="8"/>
  <c r="B13" i="8"/>
  <c r="E13" i="8"/>
  <c r="B90" i="8"/>
  <c r="E90" i="8"/>
  <c r="C10" i="8"/>
  <c r="B13" i="5"/>
  <c r="C13" i="5" s="1"/>
  <c r="B12" i="8"/>
  <c r="C11" i="8" s="1"/>
  <c r="E12" i="8"/>
  <c r="AF112" i="8"/>
  <c r="AF113" i="8"/>
  <c r="B135" i="8"/>
  <c r="C135" i="8" s="1"/>
  <c r="E135" i="8"/>
  <c r="AF40" i="8"/>
  <c r="AF41" i="8"/>
  <c r="E39" i="8"/>
  <c r="B39" i="8"/>
  <c r="F11" i="5"/>
  <c r="G11" i="5" s="1"/>
  <c r="B111" i="8"/>
  <c r="E111" i="8"/>
  <c r="B26" i="8"/>
  <c r="E26" i="8"/>
  <c r="B110" i="8"/>
  <c r="E110" i="8"/>
  <c r="B25" i="8"/>
  <c r="E25" i="8"/>
  <c r="B128" i="8"/>
  <c r="E128" i="8"/>
  <c r="J8" i="5"/>
  <c r="B17" i="5"/>
  <c r="C17" i="5" s="1"/>
  <c r="B80" i="8"/>
  <c r="E80" i="8"/>
  <c r="B99" i="8"/>
  <c r="E99" i="8"/>
  <c r="B48" i="8"/>
  <c r="E48" i="8"/>
  <c r="B138" i="8"/>
  <c r="E138" i="8"/>
  <c r="B120" i="8"/>
  <c r="E120" i="8"/>
  <c r="B43" i="8"/>
  <c r="E43" i="8"/>
  <c r="C102" i="8"/>
  <c r="N17" i="5"/>
  <c r="C103" i="8"/>
  <c r="C131" i="8"/>
  <c r="R17" i="5"/>
  <c r="S17" i="5" s="1"/>
  <c r="B20" i="8"/>
  <c r="E20" i="8"/>
  <c r="AF36" i="8"/>
  <c r="AF37" i="8"/>
  <c r="B127" i="8"/>
  <c r="C126" i="8" s="1"/>
  <c r="E127" i="8"/>
  <c r="F27" i="5"/>
  <c r="J17" i="5"/>
  <c r="B35" i="8"/>
  <c r="E35" i="8"/>
  <c r="C14" i="8"/>
  <c r="R30" i="5"/>
  <c r="S30" i="5" s="1"/>
  <c r="B79" i="8"/>
  <c r="C78" i="8" s="1"/>
  <c r="E79" i="8"/>
  <c r="J30" i="5"/>
  <c r="C143" i="8"/>
  <c r="B98" i="8"/>
  <c r="E98" i="8"/>
  <c r="B47" i="8"/>
  <c r="E47" i="8"/>
  <c r="B137" i="8"/>
  <c r="E137" i="8"/>
  <c r="B119" i="8"/>
  <c r="E119" i="8"/>
  <c r="J13" i="5"/>
  <c r="F23" i="5"/>
  <c r="R12" i="5"/>
  <c r="S12" i="5" s="1"/>
  <c r="AF71" i="8"/>
  <c r="AF72" i="8"/>
  <c r="AF52" i="8"/>
  <c r="AF53" i="8"/>
  <c r="B108" i="8"/>
  <c r="E108" i="8"/>
  <c r="AF31" i="8"/>
  <c r="AF32" i="8"/>
  <c r="B145" i="8"/>
  <c r="E145" i="8"/>
  <c r="N12" i="5"/>
  <c r="F19" i="5"/>
  <c r="R4" i="5"/>
  <c r="B56" i="8"/>
  <c r="E56" i="8"/>
  <c r="B75" i="8"/>
  <c r="E75" i="8"/>
  <c r="B66" i="8"/>
  <c r="E66" i="8"/>
  <c r="B17" i="8"/>
  <c r="E17" i="8"/>
  <c r="C125" i="8"/>
  <c r="B70" i="8"/>
  <c r="E70" i="8"/>
  <c r="B51" i="8"/>
  <c r="C50" i="8" s="1"/>
  <c r="E51" i="8"/>
  <c r="B107" i="8"/>
  <c r="C106" i="8" s="1"/>
  <c r="E107" i="8"/>
  <c r="B30" i="8"/>
  <c r="C29" i="8" s="1"/>
  <c r="E30" i="8"/>
  <c r="B146" i="8"/>
  <c r="E146" i="8"/>
  <c r="J22" i="5"/>
  <c r="C132" i="8"/>
  <c r="R18" i="5"/>
  <c r="S18" i="5" s="1"/>
  <c r="C133" i="8"/>
  <c r="C77" i="8"/>
  <c r="B55" i="8"/>
  <c r="E55" i="8"/>
  <c r="B74" i="8"/>
  <c r="E74" i="8"/>
  <c r="B65" i="8"/>
  <c r="C64" i="8" s="1"/>
  <c r="E65" i="8"/>
  <c r="N21" i="5"/>
  <c r="R22" i="5"/>
  <c r="S22" i="5" s="1"/>
  <c r="B16" i="8"/>
  <c r="E16" i="8"/>
  <c r="F15" i="5"/>
  <c r="G15" i="5" s="1"/>
  <c r="C101" i="8"/>
  <c r="N16" i="5"/>
  <c r="C87" i="8"/>
  <c r="J31" i="5"/>
  <c r="C88" i="8"/>
  <c r="B31" i="5"/>
  <c r="C31" i="5" s="1"/>
  <c r="AF44" i="8"/>
  <c r="AF45" i="8"/>
  <c r="B21" i="8"/>
  <c r="E21" i="8"/>
  <c r="C28" i="8" l="1"/>
  <c r="B34" i="8"/>
  <c r="F7" i="5" s="1"/>
  <c r="G7" i="5" s="1"/>
  <c r="E34" i="8"/>
  <c r="B61" i="8"/>
  <c r="E61" i="8"/>
  <c r="E60" i="8"/>
  <c r="B60" i="8"/>
  <c r="B85" i="8"/>
  <c r="E85" i="8"/>
  <c r="B84" i="8"/>
  <c r="E84" i="8"/>
  <c r="C136" i="8"/>
  <c r="R8" i="5"/>
  <c r="S8" i="5" s="1"/>
  <c r="C122" i="8"/>
  <c r="C123" i="8"/>
  <c r="C68" i="8"/>
  <c r="B19" i="8"/>
  <c r="B21" i="5" s="1"/>
  <c r="C21" i="5" s="1"/>
  <c r="E19" i="8"/>
  <c r="E140" i="8"/>
  <c r="B140" i="8"/>
  <c r="E58" i="8"/>
  <c r="B58" i="8"/>
  <c r="B139" i="8"/>
  <c r="R25" i="5" s="1"/>
  <c r="S25" i="5" s="1"/>
  <c r="E139" i="8"/>
  <c r="E57" i="8"/>
  <c r="B57" i="8"/>
  <c r="F30" i="5" s="1"/>
  <c r="B23" i="8"/>
  <c r="C22" i="8" s="1"/>
  <c r="E23" i="8"/>
  <c r="E22" i="8"/>
  <c r="B22" i="8"/>
  <c r="B24" i="5" s="1"/>
  <c r="C24" i="5" s="1"/>
  <c r="B117" i="8"/>
  <c r="E117" i="8"/>
  <c r="B12" i="4"/>
  <c r="B116" i="8"/>
  <c r="E116" i="8"/>
  <c r="B15" i="5"/>
  <c r="C15" i="5" s="1"/>
  <c r="C13" i="8"/>
  <c r="C12" i="8"/>
  <c r="B14" i="5"/>
  <c r="C14" i="5" s="1"/>
  <c r="E92" i="8"/>
  <c r="B92" i="8"/>
  <c r="B113" i="8"/>
  <c r="E113" i="8"/>
  <c r="N5" i="5"/>
  <c r="C89" i="8"/>
  <c r="B91" i="8"/>
  <c r="E91" i="8"/>
  <c r="B96" i="8"/>
  <c r="E96" i="8"/>
  <c r="B112" i="8"/>
  <c r="N27" i="5" s="1"/>
  <c r="E112" i="8"/>
  <c r="N9" i="5"/>
  <c r="B95" i="8"/>
  <c r="N10" i="5" s="1"/>
  <c r="E95" i="8"/>
  <c r="R21" i="5"/>
  <c r="S21" i="5" s="1"/>
  <c r="C134" i="8"/>
  <c r="F12" i="5"/>
  <c r="G12" i="5" s="1"/>
  <c r="B41" i="8"/>
  <c r="E41" i="8"/>
  <c r="E40" i="8"/>
  <c r="B40" i="8"/>
  <c r="B27" i="5"/>
  <c r="C27" i="5" s="1"/>
  <c r="C25" i="8"/>
  <c r="C26" i="8"/>
  <c r="B28" i="5"/>
  <c r="C28" i="5" s="1"/>
  <c r="C27" i="8"/>
  <c r="C110" i="8"/>
  <c r="N25" i="5"/>
  <c r="N26" i="5"/>
  <c r="B44" i="8"/>
  <c r="C43" i="8" s="1"/>
  <c r="E44" i="8"/>
  <c r="C16" i="8"/>
  <c r="B18" i="5"/>
  <c r="C18" i="5" s="1"/>
  <c r="C55" i="8"/>
  <c r="F28" i="5"/>
  <c r="B32" i="5"/>
  <c r="C32" i="5" s="1"/>
  <c r="J14" i="5"/>
  <c r="B72" i="8"/>
  <c r="E72" i="8"/>
  <c r="C119" i="8"/>
  <c r="R5" i="5"/>
  <c r="C98" i="8"/>
  <c r="N13" i="5"/>
  <c r="C127" i="8"/>
  <c r="R13" i="5"/>
  <c r="S13" i="5" s="1"/>
  <c r="B22" i="5"/>
  <c r="C22" i="5" s="1"/>
  <c r="C66" i="8"/>
  <c r="J10" i="5"/>
  <c r="C67" i="8"/>
  <c r="F29" i="5"/>
  <c r="C57" i="8"/>
  <c r="C145" i="8"/>
  <c r="R31" i="5"/>
  <c r="S31" i="5" s="1"/>
  <c r="C108" i="8"/>
  <c r="N23" i="5"/>
  <c r="C109" i="8"/>
  <c r="B71" i="8"/>
  <c r="E71" i="8"/>
  <c r="C79" i="8"/>
  <c r="J23" i="5"/>
  <c r="B37" i="8"/>
  <c r="E37" i="8"/>
  <c r="C120" i="8"/>
  <c r="R6" i="5"/>
  <c r="C121" i="8"/>
  <c r="C48" i="8"/>
  <c r="F21" i="5"/>
  <c r="C49" i="8"/>
  <c r="C80" i="8"/>
  <c r="J24" i="5"/>
  <c r="C81" i="8"/>
  <c r="C146" i="8"/>
  <c r="R32" i="5"/>
  <c r="S32" i="5" s="1"/>
  <c r="C107" i="8"/>
  <c r="N22" i="5"/>
  <c r="F24" i="5"/>
  <c r="B32" i="8"/>
  <c r="E32" i="8"/>
  <c r="B53" i="8"/>
  <c r="E53" i="8"/>
  <c r="C69" i="8"/>
  <c r="C137" i="8"/>
  <c r="R23" i="5"/>
  <c r="S23" i="5" s="1"/>
  <c r="C47" i="8"/>
  <c r="F20" i="5"/>
  <c r="F8" i="5"/>
  <c r="G8" i="5" s="1"/>
  <c r="B36" i="8"/>
  <c r="C35" i="8" s="1"/>
  <c r="E36" i="8"/>
  <c r="B23" i="5"/>
  <c r="C23" i="5" s="1"/>
  <c r="C65" i="8"/>
  <c r="J9" i="5"/>
  <c r="C74" i="8"/>
  <c r="J18" i="5"/>
  <c r="B45" i="8"/>
  <c r="E45" i="8"/>
  <c r="C17" i="8"/>
  <c r="B19" i="5"/>
  <c r="C19" i="5" s="1"/>
  <c r="C18" i="8"/>
  <c r="C75" i="8"/>
  <c r="J19" i="5"/>
  <c r="C76" i="8"/>
  <c r="B31" i="8"/>
  <c r="C30" i="8" s="1"/>
  <c r="E31" i="8"/>
  <c r="B52" i="8"/>
  <c r="E52" i="8"/>
  <c r="C144" i="8"/>
  <c r="F16" i="5"/>
  <c r="G16" i="5" s="1"/>
  <c r="R24" i="5"/>
  <c r="S24" i="5" s="1"/>
  <c r="C139" i="8"/>
  <c r="C99" i="8"/>
  <c r="N14" i="5"/>
  <c r="C100" i="8"/>
  <c r="C15" i="8"/>
  <c r="C128" i="8"/>
  <c r="R14" i="5"/>
  <c r="S14" i="5" s="1"/>
  <c r="C129" i="8"/>
  <c r="C34" i="8" l="1"/>
  <c r="C20" i="8"/>
  <c r="C138" i="8"/>
  <c r="J4" i="5"/>
  <c r="C60" i="8"/>
  <c r="J5" i="5"/>
  <c r="C61" i="8"/>
  <c r="C62" i="8"/>
  <c r="C24" i="8"/>
  <c r="J28" i="5"/>
  <c r="C83" i="8"/>
  <c r="C84" i="8"/>
  <c r="J29" i="5"/>
  <c r="C85" i="8"/>
  <c r="C86" i="8"/>
  <c r="C19" i="8"/>
  <c r="C21" i="8"/>
  <c r="C56" i="8"/>
  <c r="R26" i="5"/>
  <c r="S26" i="5" s="1"/>
  <c r="C140" i="8"/>
  <c r="C141" i="8"/>
  <c r="C58" i="8"/>
  <c r="C59" i="8"/>
  <c r="F31" i="5"/>
  <c r="B25" i="5"/>
  <c r="C25" i="5" s="1"/>
  <c r="C23" i="8"/>
  <c r="N32" i="5"/>
  <c r="C117" i="8"/>
  <c r="C115" i="8"/>
  <c r="N31" i="5"/>
  <c r="C116" i="8"/>
  <c r="C118" i="8"/>
  <c r="C91" i="8"/>
  <c r="N6" i="5"/>
  <c r="C112" i="8"/>
  <c r="C94" i="8"/>
  <c r="N28" i="5"/>
  <c r="C113" i="8"/>
  <c r="C114" i="8"/>
  <c r="C95" i="8"/>
  <c r="N11" i="5"/>
  <c r="C97" i="8"/>
  <c r="C96" i="8"/>
  <c r="N7" i="5"/>
  <c r="C92" i="8"/>
  <c r="C93" i="8"/>
  <c r="C111" i="8"/>
  <c r="C90" i="8"/>
  <c r="C41" i="8"/>
  <c r="F14" i="5"/>
  <c r="G14" i="5" s="1"/>
  <c r="C42" i="8"/>
  <c r="F13" i="5"/>
  <c r="G13" i="5" s="1"/>
  <c r="C40" i="8"/>
  <c r="C39" i="8"/>
  <c r="C37" i="8"/>
  <c r="F10" i="5"/>
  <c r="G10" i="5" s="1"/>
  <c r="C38" i="8"/>
  <c r="C71" i="8"/>
  <c r="J15" i="5"/>
  <c r="B17" i="4"/>
  <c r="C36" i="8"/>
  <c r="F9" i="5"/>
  <c r="G9" i="5" s="1"/>
  <c r="C52" i="8"/>
  <c r="F25" i="5"/>
  <c r="C53" i="8"/>
  <c r="F26" i="5"/>
  <c r="C54" i="8"/>
  <c r="C51" i="8"/>
  <c r="C72" i="8"/>
  <c r="J16" i="5"/>
  <c r="C73" i="8"/>
  <c r="C31" i="8"/>
  <c r="F4" i="5"/>
  <c r="G4" i="5" s="1"/>
  <c r="C45" i="8"/>
  <c r="F18" i="5"/>
  <c r="C46" i="8"/>
  <c r="C32" i="8"/>
  <c r="F5" i="5"/>
  <c r="G5" i="5" s="1"/>
  <c r="C33" i="8"/>
  <c r="C70" i="8"/>
  <c r="C44" i="8"/>
  <c r="F17" i="5"/>
  <c r="G17" i="5" s="1"/>
  <c r="B18" i="4" l="1"/>
  <c r="B6" i="1" s="1"/>
  <c r="B7" i="1" s="1"/>
  <c r="G18" i="5"/>
  <c r="G19" i="5" l="1"/>
  <c r="G20" i="5" l="1"/>
  <c r="G21" i="5" l="1"/>
  <c r="G22" i="5" l="1"/>
  <c r="G23" i="5" l="1"/>
  <c r="G24" i="5" l="1"/>
  <c r="G25" i="5" l="1"/>
  <c r="G26" i="5" l="1"/>
  <c r="G27" i="5" l="1"/>
  <c r="G28" i="5" l="1"/>
  <c r="G29" i="5" l="1"/>
  <c r="G30" i="5" l="1"/>
  <c r="G31" i="5" l="1"/>
  <c r="G32" i="5" l="1"/>
  <c r="K4" i="5" l="1"/>
  <c r="K5" i="5" l="1"/>
  <c r="K6" i="5" l="1"/>
  <c r="K7" i="5" l="1"/>
  <c r="K8" i="5" l="1"/>
  <c r="K9" i="5" l="1"/>
  <c r="K10" i="5" l="1"/>
  <c r="K11" i="5" l="1"/>
  <c r="K12" i="5" l="1"/>
  <c r="K13" i="5" l="1"/>
  <c r="K14" i="5" l="1"/>
  <c r="K15" i="5" l="1"/>
  <c r="K16" i="5" l="1"/>
  <c r="K17" i="5" l="1"/>
  <c r="K18" i="5" l="1"/>
  <c r="K19" i="5" l="1"/>
  <c r="K20" i="5" l="1"/>
  <c r="K21" i="5" l="1"/>
  <c r="K22" i="5" l="1"/>
  <c r="K23" i="5" l="1"/>
  <c r="K24" i="5" l="1"/>
  <c r="K25" i="5" l="1"/>
  <c r="K26" i="5" l="1"/>
  <c r="K27" i="5" l="1"/>
  <c r="K28" i="5" l="1"/>
  <c r="K29" i="5" l="1"/>
  <c r="K30" i="5" l="1"/>
  <c r="K31" i="5" l="1"/>
  <c r="K32" i="5" l="1"/>
  <c r="O4" i="5" l="1"/>
  <c r="O5" i="5" l="1"/>
  <c r="O6" i="5" l="1"/>
  <c r="O7" i="5" l="1"/>
  <c r="O8" i="5" l="1"/>
  <c r="O9" i="5" l="1"/>
  <c r="O10" i="5" l="1"/>
  <c r="O11" i="5" l="1"/>
  <c r="O12" i="5" l="1"/>
  <c r="O13" i="5" l="1"/>
  <c r="O14" i="5" l="1"/>
  <c r="O15" i="5" l="1"/>
  <c r="O16" i="5" l="1"/>
  <c r="O17" i="5" l="1"/>
  <c r="O18" i="5" l="1"/>
  <c r="O19" i="5" l="1"/>
  <c r="O20" i="5" l="1"/>
  <c r="O21" i="5" l="1"/>
  <c r="O22" i="5" l="1"/>
  <c r="O23" i="5" l="1"/>
  <c r="O24" i="5" l="1"/>
  <c r="O25" i="5" l="1"/>
  <c r="O26" i="5" l="1"/>
  <c r="O27" i="5" l="1"/>
  <c r="O28" i="5" l="1"/>
  <c r="O29" i="5" l="1"/>
  <c r="O30" i="5" l="1"/>
  <c r="O31" i="5" l="1"/>
  <c r="O32" i="5" l="1"/>
  <c r="S4" i="5" l="1"/>
  <c r="S5" i="5" l="1"/>
  <c r="S6" i="5" l="1"/>
  <c r="S7" i="5" l="1"/>
</calcChain>
</file>

<file path=xl/sharedStrings.xml><?xml version="1.0" encoding="utf-8"?>
<sst xmlns="http://schemas.openxmlformats.org/spreadsheetml/2006/main" count="165" uniqueCount="102">
  <si>
    <t>Antal spil</t>
  </si>
  <si>
    <t>V0</t>
  </si>
  <si>
    <t>N</t>
  </si>
  <si>
    <t>Uafgjort</t>
  </si>
  <si>
    <t>Blitz win</t>
  </si>
  <si>
    <t>X</t>
  </si>
  <si>
    <t>R</t>
  </si>
  <si>
    <t>VP</t>
  </si>
  <si>
    <t>IMP</t>
  </si>
  <si>
    <t>I</t>
  </si>
  <si>
    <t>=15*KVROD(B1)</t>
  </si>
  <si>
    <t>=(0,5*(5^0,5-1))^3</t>
  </si>
  <si>
    <t>Konstant</t>
  </si>
  <si>
    <t>IMP-forskel</t>
  </si>
  <si>
    <t>Ikke negativ IMP-score i udregningen</t>
  </si>
  <si>
    <t>Numerisk IMP-forskel</t>
  </si>
  <si>
    <t>='VP-udregning'!B3-'VP-udregning'!B4</t>
  </si>
  <si>
    <t>Valgt af WBF</t>
  </si>
  <si>
    <t>='VP-udregning'!B1</t>
  </si>
  <si>
    <t>VP-tabel</t>
  </si>
  <si>
    <t xml:space="preserve"> spil</t>
  </si>
  <si>
    <t>A</t>
  </si>
  <si>
    <t>B</t>
  </si>
  <si>
    <t>afrund til 2 cifre</t>
  </si>
  <si>
    <t>Forskel</t>
  </si>
  <si>
    <t>Forklaring</t>
  </si>
  <si>
    <t>Tal</t>
  </si>
  <si>
    <t>Overskrift</t>
  </si>
  <si>
    <t>IT 2</t>
  </si>
  <si>
    <t>IT 1</t>
  </si>
  <si>
    <t>IT 3</t>
  </si>
  <si>
    <t>IT 4</t>
  </si>
  <si>
    <t>IT 5</t>
  </si>
  <si>
    <t>IT 6</t>
  </si>
  <si>
    <t>IT 7</t>
  </si>
  <si>
    <t>IT 8</t>
  </si>
  <si>
    <t>IT 9</t>
  </si>
  <si>
    <t>IT 10</t>
  </si>
  <si>
    <t>IT 11</t>
  </si>
  <si>
    <t>Antal brud</t>
  </si>
  <si>
    <t>IT 12</t>
  </si>
  <si>
    <t>TJEK</t>
  </si>
  <si>
    <t>VP - vinder</t>
  </si>
  <si>
    <t>Tjekker om der stadig er forudsætningsbrud. Hvis denne værdi er forskellig fra 0, er der for få iterationer.</t>
  </si>
  <si>
    <t>Antal forudsætningsbrud der er blevet rettet.</t>
  </si>
  <si>
    <t>=HVIS(B8&gt;B5;20;AFRUND(B3+B3*((1-B4^(B8/B5))/(1-B4));2))</t>
  </si>
  <si>
    <t>Brud rettet</t>
  </si>
  <si>
    <t>10 - 10</t>
  </si>
  <si>
    <t>11 - 9</t>
  </si>
  <si>
    <t>12 - 8</t>
  </si>
  <si>
    <t>14 - 6</t>
  </si>
  <si>
    <t>13 -7</t>
  </si>
  <si>
    <t>15 - 5</t>
  </si>
  <si>
    <t>16 - 4</t>
  </si>
  <si>
    <t>17 - 3</t>
  </si>
  <si>
    <t>18 - 2</t>
  </si>
  <si>
    <t>19 - 1</t>
  </si>
  <si>
    <t>20 - 0</t>
  </si>
  <si>
    <t>-</t>
  </si>
  <si>
    <t>Der er tjekket for forudsætningsbrud vha. tabel. (UDREGNING 2)</t>
  </si>
  <si>
    <t>Midt VP</t>
  </si>
  <si>
    <t>Afrundet</t>
  </si>
  <si>
    <t>Ned</t>
  </si>
  <si>
    <t>Øv</t>
  </si>
  <si>
    <t>Int.</t>
  </si>
  <si>
    <t>+</t>
  </si>
  <si>
    <t>Diskret VP-skala</t>
  </si>
  <si>
    <t>SPIL</t>
  </si>
  <si>
    <t>Dette ark består af 5 faner:</t>
  </si>
  <si>
    <t>Info</t>
  </si>
  <si>
    <t>Du læser den</t>
  </si>
  <si>
    <t>Beregner resultat på VP-skala</t>
  </si>
  <si>
    <t>Tabel for VP-værdier givent antal spil</t>
  </si>
  <si>
    <t>Diskret</t>
  </si>
  <si>
    <t>Udregninger</t>
  </si>
  <si>
    <t>Udregning 2</t>
  </si>
  <si>
    <t>Udfører tjek på forudsætningsbrud for VP-udregning</t>
  </si>
  <si>
    <t>Udregning til VP og og Diskret</t>
  </si>
  <si>
    <t>Vejledning:</t>
  </si>
  <si>
    <t>Her kan indtastes antal spil og evt. et kampresultat i IMP</t>
  </si>
  <si>
    <t>Efter indtastning er der følgende muligheder:</t>
  </si>
  <si>
    <t>Vær opmærksom på at der kun kan beregnes for op til 92 spil.</t>
  </si>
  <si>
    <t>IMP - hold A</t>
  </si>
  <si>
    <t>IMP - hold B</t>
  </si>
  <si>
    <t>VP - hold A</t>
  </si>
  <si>
    <t>VP - hold B</t>
  </si>
  <si>
    <t>http://www.worldbridge.org/Data/Sites/1/media/documents/regulations/WBFVPscales.pdf</t>
  </si>
  <si>
    <t>Fanen "Diskret" tjekket op mod WBFs skala</t>
  </si>
  <si>
    <t>WBF - skala:</t>
  </si>
  <si>
    <t>Fanen "VP-tabel" er ikke tjekket grundigt mod WBFs skala</t>
  </si>
  <si>
    <t>WBF - teori:</t>
  </si>
  <si>
    <t>http://www.worldbridge.org/Data/Sites/1/media/documents/regulations/WBFAlgorithms.pdf</t>
  </si>
  <si>
    <t>Torsten Ørhøj</t>
  </si>
  <si>
    <t>VIGTIGT: Man må kun indtaste i de gule felter i arket "VP"</t>
  </si>
  <si>
    <t>1) I fanen "VP" kan man få et kampresultat udtrykt i VP</t>
  </si>
  <si>
    <t>2) I fanen "VP-tabel" kan man få en tabel over forskellige VP-værdier det indtastede antal spil</t>
  </si>
  <si>
    <t xml:space="preserve">Tabel for IMP-intervaller til heltalligt VP-resultat. </t>
  </si>
  <si>
    <t>3) I fanen "Diskret" kan man få en tabel for VP-resultater , svarende til den gamle KP-skala. WBF anbefaler at denne kun benyttes i nødstilfælde.</t>
  </si>
  <si>
    <t>Tjek på forudsætningsbrud i VP-udregning:</t>
  </si>
  <si>
    <t>Hvis man i forvejen fører, må hvert efterfølgende IMP ikke blive mere værd.</t>
  </si>
  <si>
    <t>Tjek på forudsætningbrud i diskret skala</t>
  </si>
  <si>
    <t>Hver efterfølgende interval, må ikke være mindre end et foregående.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</si>
</sst>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quotePrefix="1" applyFont="1"/>
    <xf numFmtId="0" fontId="0" fillId="4" borderId="0" xfId="0" applyFill="1"/>
    <xf numFmtId="2" fontId="0" fillId="4" borderId="0" xfId="0" applyNumberFormat="1" applyFill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quotePrefix="1" applyFont="1" applyAlignment="1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NumberFormat="1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2" fontId="5" fillId="3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quotePrefix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quotePrefix="1" applyFont="1" applyAlignment="1"/>
    <xf numFmtId="0" fontId="0" fillId="0" borderId="0" xfId="0" applyAlignment="1"/>
    <xf numFmtId="2" fontId="0" fillId="0" borderId="0" xfId="0" applyNumberFormat="1"/>
    <xf numFmtId="2" fontId="0" fillId="3" borderId="0" xfId="0" quotePrefix="1" applyNumberFormat="1" applyFont="1" applyFill="1"/>
    <xf numFmtId="0" fontId="6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" fillId="0" borderId="1" xfId="0" applyFont="1" applyBorder="1" applyAlignment="1">
      <alignment horizontal="center" wrapText="1"/>
    </xf>
    <xf numFmtId="165" fontId="0" fillId="0" borderId="3" xfId="0" applyNumberFormat="1" applyBorder="1" applyAlignment="1">
      <alignment wrapText="1"/>
    </xf>
    <xf numFmtId="0" fontId="0" fillId="0" borderId="4" xfId="0" applyBorder="1" applyAlignment="1">
      <alignment wrapText="1"/>
    </xf>
    <xf numFmtId="2" fontId="0" fillId="0" borderId="5" xfId="0" applyNumberFormat="1" applyBorder="1"/>
    <xf numFmtId="2" fontId="0" fillId="0" borderId="6" xfId="0" applyNumberFormat="1" applyBorder="1"/>
    <xf numFmtId="0" fontId="0" fillId="0" borderId="5" xfId="0" applyBorder="1"/>
    <xf numFmtId="0" fontId="0" fillId="0" borderId="6" xfId="0" applyBorder="1"/>
    <xf numFmtId="0" fontId="0" fillId="0" borderId="3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horizontal="center" wrapText="1"/>
    </xf>
    <xf numFmtId="165" fontId="0" fillId="0" borderId="7" xfId="0" quotePrefix="1" applyNumberFormat="1" applyFont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1" xfId="0" applyNumberFormat="1" applyBorder="1" applyAlignment="1">
      <alignment horizontal="center"/>
    </xf>
    <xf numFmtId="2" fontId="1" fillId="3" borderId="0" xfId="0" applyNumberFormat="1" applyFont="1" applyFill="1"/>
    <xf numFmtId="0" fontId="7" fillId="0" borderId="0" xfId="1"/>
    <xf numFmtId="14" fontId="0" fillId="0" borderId="0" xfId="0" applyNumberFormat="1" applyAlignment="1">
      <alignment horizontal="left"/>
    </xf>
    <xf numFmtId="0" fontId="8" fillId="0" borderId="26" xfId="0" applyFont="1" applyBorder="1"/>
    <xf numFmtId="0" fontId="8" fillId="0" borderId="18" xfId="0" quotePrefix="1" applyFont="1" applyBorder="1" applyAlignment="1"/>
    <xf numFmtId="0" fontId="8" fillId="0" borderId="18" xfId="0" applyFont="1" applyBorder="1" applyAlignment="1"/>
    <xf numFmtId="0" fontId="8" fillId="0" borderId="19" xfId="0" applyFont="1" applyBorder="1" applyAlignment="1"/>
    <xf numFmtId="0" fontId="8" fillId="0" borderId="24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3" xfId="0" quotePrefix="1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9" xfId="0" quotePrefix="1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0" borderId="13" xfId="0" quotePrefix="1" applyNumberFormat="1" applyFont="1" applyBorder="1" applyAlignment="1">
      <alignment horizontal="center"/>
    </xf>
    <xf numFmtId="0" fontId="8" fillId="0" borderId="1" xfId="0" quotePrefix="1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7" xfId="0" quotePrefix="1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16" xfId="0" quotePrefix="1" applyNumberFormat="1" applyFont="1" applyBorder="1" applyAlignment="1">
      <alignment horizontal="center"/>
    </xf>
    <xf numFmtId="0" fontId="8" fillId="0" borderId="20" xfId="0" applyNumberFormat="1" applyFont="1" applyBorder="1" applyAlignment="1">
      <alignment horizontal="center"/>
    </xf>
    <xf numFmtId="0" fontId="8" fillId="0" borderId="21" xfId="0" quotePrefix="1" applyNumberFormat="1" applyFont="1" applyBorder="1" applyAlignment="1">
      <alignment horizontal="center"/>
    </xf>
    <xf numFmtId="0" fontId="8" fillId="0" borderId="22" xfId="0" quotePrefix="1" applyNumberFormat="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worldbridge.org/Data/Sites/1/media/documents/regulations/WBFAlgorithms.pdf" TargetMode="External"/><Relationship Id="rId1" Type="http://schemas.openxmlformats.org/officeDocument/2006/relationships/hyperlink" Target="http://www.worldbridge.org/Data/Sites/1/media/documents/regulations/WBFVPscale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A15" sqref="A15"/>
    </sheetView>
  </sheetViews>
  <sheetFormatPr defaultRowHeight="15" x14ac:dyDescent="0.25"/>
  <cols>
    <col min="1" max="1" width="24.85546875" bestFit="1" customWidth="1"/>
  </cols>
  <sheetData>
    <row r="1" spans="1:2" x14ac:dyDescent="0.25">
      <c r="A1" s="4" t="s">
        <v>68</v>
      </c>
    </row>
    <row r="2" spans="1:2" x14ac:dyDescent="0.25">
      <c r="A2" t="s">
        <v>69</v>
      </c>
      <c r="B2" t="s">
        <v>70</v>
      </c>
    </row>
    <row r="3" spans="1:2" x14ac:dyDescent="0.25">
      <c r="A3" t="s">
        <v>7</v>
      </c>
      <c r="B3" t="s">
        <v>71</v>
      </c>
    </row>
    <row r="4" spans="1:2" x14ac:dyDescent="0.25">
      <c r="A4" t="s">
        <v>19</v>
      </c>
      <c r="B4" t="s">
        <v>72</v>
      </c>
    </row>
    <row r="5" spans="1:2" x14ac:dyDescent="0.25">
      <c r="A5" t="s">
        <v>73</v>
      </c>
      <c r="B5" t="s">
        <v>96</v>
      </c>
    </row>
    <row r="6" spans="1:2" x14ac:dyDescent="0.25">
      <c r="A6" t="s">
        <v>74</v>
      </c>
      <c r="B6" t="s">
        <v>77</v>
      </c>
    </row>
    <row r="7" spans="1:2" x14ac:dyDescent="0.25">
      <c r="A7" t="s">
        <v>75</v>
      </c>
      <c r="B7" t="s">
        <v>76</v>
      </c>
    </row>
    <row r="9" spans="1:2" x14ac:dyDescent="0.25">
      <c r="A9" s="4" t="s">
        <v>78</v>
      </c>
    </row>
    <row r="10" spans="1:2" x14ac:dyDescent="0.25">
      <c r="A10" t="s">
        <v>93</v>
      </c>
    </row>
    <row r="11" spans="1:2" x14ac:dyDescent="0.25">
      <c r="A11" t="s">
        <v>79</v>
      </c>
    </row>
    <row r="13" spans="1:2" x14ac:dyDescent="0.25">
      <c r="A13" t="s">
        <v>80</v>
      </c>
    </row>
    <row r="14" spans="1:2" x14ac:dyDescent="0.25">
      <c r="A14" t="s">
        <v>94</v>
      </c>
    </row>
    <row r="15" spans="1:2" x14ac:dyDescent="0.25">
      <c r="A15" t="s">
        <v>95</v>
      </c>
    </row>
    <row r="16" spans="1:2" x14ac:dyDescent="0.25">
      <c r="A16" t="s">
        <v>97</v>
      </c>
    </row>
    <row r="18" spans="1:2" x14ac:dyDescent="0.25">
      <c r="A18" t="s">
        <v>81</v>
      </c>
    </row>
    <row r="20" spans="1:2" x14ac:dyDescent="0.25">
      <c r="A20" t="s">
        <v>87</v>
      </c>
    </row>
    <row r="21" spans="1:2" x14ac:dyDescent="0.25">
      <c r="A21" t="s">
        <v>89</v>
      </c>
    </row>
    <row r="22" spans="1:2" x14ac:dyDescent="0.25">
      <c r="A22" t="s">
        <v>88</v>
      </c>
      <c r="B22" s="46" t="s">
        <v>86</v>
      </c>
    </row>
    <row r="23" spans="1:2" x14ac:dyDescent="0.25">
      <c r="A23" t="s">
        <v>90</v>
      </c>
      <c r="B23" s="46" t="s">
        <v>91</v>
      </c>
    </row>
    <row r="24" spans="1:2" x14ac:dyDescent="0.25">
      <c r="B24" s="46"/>
    </row>
    <row r="26" spans="1:2" x14ac:dyDescent="0.25">
      <c r="A26" t="s">
        <v>92</v>
      </c>
    </row>
    <row r="27" spans="1:2" x14ac:dyDescent="0.25">
      <c r="A27" s="47">
        <v>41368</v>
      </c>
    </row>
  </sheetData>
  <hyperlinks>
    <hyperlink ref="B22" r:id="rId1"/>
    <hyperlink ref="B2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Normal="100" workbookViewId="0">
      <selection activeCell="B5" sqref="B5"/>
    </sheetView>
  </sheetViews>
  <sheetFormatPr defaultRowHeight="15" x14ac:dyDescent="0.25"/>
  <cols>
    <col min="1" max="1" width="18.7109375" bestFit="1" customWidth="1"/>
    <col min="2" max="2" width="10.85546875" bestFit="1" customWidth="1"/>
    <col min="3" max="3" width="3.28515625" bestFit="1" customWidth="1"/>
    <col min="4" max="4" width="15" bestFit="1" customWidth="1"/>
    <col min="5" max="5" width="4.140625" bestFit="1" customWidth="1"/>
    <col min="7" max="7" width="13.42578125" bestFit="1" customWidth="1"/>
    <col min="10" max="10" width="12.42578125" bestFit="1" customWidth="1"/>
    <col min="11" max="11" width="6.5703125" bestFit="1" customWidth="1"/>
    <col min="12" max="12" width="2.7109375" bestFit="1" customWidth="1"/>
    <col min="13" max="13" width="6.5703125" bestFit="1" customWidth="1"/>
    <col min="14" max="14" width="10.42578125" bestFit="1" customWidth="1"/>
    <col min="15" max="15" width="5.5703125" bestFit="1" customWidth="1"/>
    <col min="16" max="16" width="3.42578125" bestFit="1" customWidth="1"/>
    <col min="17" max="17" width="5.5703125" bestFit="1" customWidth="1"/>
  </cols>
  <sheetData>
    <row r="1" spans="1:2" ht="26.25" x14ac:dyDescent="0.4">
      <c r="A1" s="12" t="s">
        <v>0</v>
      </c>
      <c r="B1" s="14">
        <v>14</v>
      </c>
    </row>
    <row r="2" spans="1:2" ht="26.25" x14ac:dyDescent="0.4">
      <c r="A2" s="12"/>
      <c r="B2" s="15"/>
    </row>
    <row r="3" spans="1:2" ht="26.25" x14ac:dyDescent="0.4">
      <c r="A3" s="12" t="s">
        <v>82</v>
      </c>
      <c r="B3" s="14">
        <v>36</v>
      </c>
    </row>
    <row r="4" spans="1:2" ht="26.25" x14ac:dyDescent="0.4">
      <c r="A4" s="12" t="s">
        <v>83</v>
      </c>
      <c r="B4" s="14">
        <v>0</v>
      </c>
    </row>
    <row r="5" spans="1:2" ht="26.25" x14ac:dyDescent="0.4">
      <c r="A5" s="12"/>
      <c r="B5" s="13"/>
    </row>
    <row r="6" spans="1:2" ht="26.25" x14ac:dyDescent="0.4">
      <c r="A6" s="12" t="s">
        <v>84</v>
      </c>
      <c r="B6" s="16">
        <f>IF(Udregninger!B18&gt;0,FALSE,(IF(B4&gt;B3,20-Udregninger!B12,Udregninger!B12)))</f>
        <v>17.91</v>
      </c>
    </row>
    <row r="7" spans="1:2" ht="26.25" x14ac:dyDescent="0.4">
      <c r="A7" s="12" t="s">
        <v>85</v>
      </c>
      <c r="B7" s="16">
        <f>IF(Udregninger!B18&gt;0,FALSE,20-VP!B6)</f>
        <v>2.09</v>
      </c>
    </row>
    <row r="9" spans="1:2" ht="23.25" x14ac:dyDescent="0.35">
      <c r="A9" s="1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view="pageLayout" zoomScale="80" zoomScaleNormal="100" zoomScalePageLayoutView="80" workbookViewId="0">
      <selection sqref="A1:C1"/>
    </sheetView>
  </sheetViews>
  <sheetFormatPr defaultRowHeight="15" x14ac:dyDescent="0.25"/>
  <cols>
    <col min="1" max="3" width="7.28515625" customWidth="1"/>
    <col min="4" max="4" width="4.85546875" customWidth="1"/>
    <col min="5" max="7" width="7.28515625" customWidth="1"/>
    <col min="8" max="8" width="4.85546875" customWidth="1"/>
    <col min="9" max="11" width="7.28515625" customWidth="1"/>
    <col min="12" max="12" width="5" customWidth="1"/>
    <col min="13" max="15" width="7.28515625" customWidth="1"/>
    <col min="16" max="16" width="4.85546875" customWidth="1"/>
    <col min="17" max="19" width="7.28515625" customWidth="1"/>
    <col min="20" max="20" width="4.42578125" customWidth="1"/>
  </cols>
  <sheetData>
    <row r="1" spans="1:21" ht="21" x14ac:dyDescent="0.35">
      <c r="A1" s="20" t="s">
        <v>19</v>
      </c>
      <c r="B1" s="21"/>
      <c r="C1" s="21"/>
      <c r="D1" s="5">
        <f>VP!B1</f>
        <v>14</v>
      </c>
      <c r="E1" s="22" t="s">
        <v>20</v>
      </c>
      <c r="F1" s="23"/>
      <c r="G1" s="23"/>
    </row>
    <row r="2" spans="1:21" ht="21" x14ac:dyDescent="0.35">
      <c r="A2" s="7"/>
      <c r="B2" s="8"/>
      <c r="C2" s="8"/>
      <c r="D2" s="5"/>
      <c r="E2" s="9"/>
      <c r="F2" s="10"/>
      <c r="G2" s="10"/>
    </row>
    <row r="3" spans="1:21" x14ac:dyDescent="0.25">
      <c r="A3" s="11" t="s">
        <v>8</v>
      </c>
      <c r="B3" s="11" t="s">
        <v>21</v>
      </c>
      <c r="C3" s="11" t="s">
        <v>22</v>
      </c>
      <c r="D3" s="6"/>
      <c r="E3" s="11" t="s">
        <v>8</v>
      </c>
      <c r="F3" s="11" t="s">
        <v>21</v>
      </c>
      <c r="G3" s="11" t="s">
        <v>22</v>
      </c>
      <c r="H3" s="6"/>
      <c r="I3" s="11" t="s">
        <v>8</v>
      </c>
      <c r="J3" s="11" t="s">
        <v>21</v>
      </c>
      <c r="K3" s="11" t="s">
        <v>22</v>
      </c>
      <c r="L3" s="6"/>
      <c r="M3" s="11" t="s">
        <v>8</v>
      </c>
      <c r="N3" s="11" t="s">
        <v>21</v>
      </c>
      <c r="O3" s="11" t="s">
        <v>22</v>
      </c>
      <c r="P3" s="6"/>
      <c r="Q3" s="11" t="s">
        <v>8</v>
      </c>
      <c r="R3" s="11" t="s">
        <v>21</v>
      </c>
      <c r="S3" s="11" t="s">
        <v>22</v>
      </c>
      <c r="T3" s="6"/>
      <c r="U3" s="6"/>
    </row>
    <row r="4" spans="1:21" x14ac:dyDescent="0.25">
      <c r="A4" s="17">
        <v>0</v>
      </c>
      <c r="B4" s="18">
        <f>'Udregning 2'!B2</f>
        <v>10</v>
      </c>
      <c r="C4" s="18">
        <f>20-B4</f>
        <v>10</v>
      </c>
      <c r="D4" s="19"/>
      <c r="E4" s="17">
        <v>29</v>
      </c>
      <c r="F4" s="18">
        <f>'Udregning 2'!B31</f>
        <v>16.88</v>
      </c>
      <c r="G4" s="18">
        <f>20-F4</f>
        <v>3.120000000000001</v>
      </c>
      <c r="H4" s="19"/>
      <c r="I4" s="17">
        <v>58</v>
      </c>
      <c r="J4" s="18">
        <f>'Udregning 2'!B60</f>
        <v>20</v>
      </c>
      <c r="K4" s="18">
        <f>20-J4</f>
        <v>0</v>
      </c>
      <c r="L4" s="19"/>
      <c r="M4" s="17">
        <v>87</v>
      </c>
      <c r="N4" s="18">
        <f>'Udregning 2'!B89</f>
        <v>20</v>
      </c>
      <c r="O4" s="18">
        <f>20-N4</f>
        <v>0</v>
      </c>
      <c r="P4" s="19"/>
      <c r="Q4" s="17">
        <v>116</v>
      </c>
      <c r="R4" s="18">
        <f>'Udregning 2'!B118</f>
        <v>20</v>
      </c>
      <c r="S4" s="18">
        <f>20-R4</f>
        <v>0</v>
      </c>
      <c r="T4" s="19"/>
      <c r="U4" s="19"/>
    </row>
    <row r="5" spans="1:21" x14ac:dyDescent="0.25">
      <c r="A5" s="17">
        <v>1</v>
      </c>
      <c r="B5" s="18">
        <f>'Udregning 2'!B3</f>
        <v>10.33</v>
      </c>
      <c r="C5" s="18">
        <f t="shared" ref="C5:C23" si="0">20-B5</f>
        <v>9.67</v>
      </c>
      <c r="D5" s="19"/>
      <c r="E5" s="17">
        <v>30</v>
      </c>
      <c r="F5" s="18">
        <f>'Udregning 2'!B32</f>
        <v>17.04</v>
      </c>
      <c r="G5" s="18">
        <f>20-F5</f>
        <v>2.9600000000000009</v>
      </c>
      <c r="H5" s="19"/>
      <c r="I5" s="17">
        <v>59</v>
      </c>
      <c r="J5" s="18">
        <f>'Udregning 2'!B61</f>
        <v>20</v>
      </c>
      <c r="K5" s="18">
        <f>20-J5</f>
        <v>0</v>
      </c>
      <c r="L5" s="19"/>
      <c r="M5" s="17">
        <v>88</v>
      </c>
      <c r="N5" s="18">
        <f>'Udregning 2'!B90</f>
        <v>20</v>
      </c>
      <c r="O5" s="18">
        <f>20-N5</f>
        <v>0</v>
      </c>
      <c r="P5" s="19"/>
      <c r="Q5" s="17">
        <v>117</v>
      </c>
      <c r="R5" s="18">
        <f>'Udregning 2'!B119</f>
        <v>20</v>
      </c>
      <c r="S5" s="18">
        <f>20-R5</f>
        <v>0</v>
      </c>
      <c r="T5" s="19"/>
      <c r="U5" s="19"/>
    </row>
    <row r="6" spans="1:21" x14ac:dyDescent="0.25">
      <c r="A6" s="17">
        <v>2</v>
      </c>
      <c r="B6" s="18">
        <f>'Udregning 2'!B4</f>
        <v>10.66</v>
      </c>
      <c r="C6" s="18">
        <f t="shared" si="0"/>
        <v>9.34</v>
      </c>
      <c r="D6" s="19"/>
      <c r="E6" s="17">
        <v>31</v>
      </c>
      <c r="F6" s="18">
        <f>'Udregning 2'!B33</f>
        <v>17.190000000000001</v>
      </c>
      <c r="G6" s="18">
        <f>20-F6</f>
        <v>2.8099999999999987</v>
      </c>
      <c r="H6" s="19"/>
      <c r="I6" s="17">
        <v>60</v>
      </c>
      <c r="J6" s="18">
        <f>'Udregning 2'!B62</f>
        <v>20</v>
      </c>
      <c r="K6" s="18">
        <f t="shared" ref="K6:K25" si="1">20-J6</f>
        <v>0</v>
      </c>
      <c r="L6" s="19"/>
      <c r="M6" s="17">
        <v>89</v>
      </c>
      <c r="N6" s="18">
        <f>'Udregning 2'!B91</f>
        <v>20</v>
      </c>
      <c r="O6" s="18">
        <f>20-N6</f>
        <v>0</v>
      </c>
      <c r="P6" s="19"/>
      <c r="Q6" s="17">
        <v>118</v>
      </c>
      <c r="R6" s="18">
        <f>'Udregning 2'!B120</f>
        <v>20</v>
      </c>
      <c r="S6" s="18">
        <f>20-R6</f>
        <v>0</v>
      </c>
      <c r="T6" s="19"/>
      <c r="U6" s="19"/>
    </row>
    <row r="7" spans="1:21" x14ac:dyDescent="0.25">
      <c r="A7" s="17">
        <v>3</v>
      </c>
      <c r="B7" s="18">
        <f>'Udregning 2'!B5</f>
        <v>10.97</v>
      </c>
      <c r="C7" s="18">
        <f t="shared" si="0"/>
        <v>9.0299999999999994</v>
      </c>
      <c r="D7" s="19"/>
      <c r="E7" s="17">
        <v>32</v>
      </c>
      <c r="F7" s="18">
        <f>'Udregning 2'!B34</f>
        <v>17.34</v>
      </c>
      <c r="G7" s="18">
        <f>20-F7</f>
        <v>2.66</v>
      </c>
      <c r="H7" s="19"/>
      <c r="I7" s="17">
        <v>61</v>
      </c>
      <c r="J7" s="18">
        <f>'Udregning 2'!B63</f>
        <v>20</v>
      </c>
      <c r="K7" s="18">
        <f t="shared" si="1"/>
        <v>0</v>
      </c>
      <c r="L7" s="19"/>
      <c r="M7" s="17">
        <v>90</v>
      </c>
      <c r="N7" s="18">
        <f>'Udregning 2'!B92</f>
        <v>20</v>
      </c>
      <c r="O7" s="18">
        <f>20-N7</f>
        <v>0</v>
      </c>
      <c r="P7" s="19"/>
      <c r="Q7" s="17">
        <v>119</v>
      </c>
      <c r="R7" s="18">
        <f>'Udregning 2'!B121</f>
        <v>20</v>
      </c>
      <c r="S7" s="18">
        <f>20-R7</f>
        <v>0</v>
      </c>
      <c r="T7" s="19"/>
      <c r="U7" s="19"/>
    </row>
    <row r="8" spans="1:21" x14ac:dyDescent="0.25">
      <c r="A8" s="17">
        <v>4</v>
      </c>
      <c r="B8" s="18">
        <f>'Udregning 2'!B6</f>
        <v>11.28</v>
      </c>
      <c r="C8" s="18">
        <f t="shared" si="0"/>
        <v>8.7200000000000006</v>
      </c>
      <c r="D8" s="19"/>
      <c r="E8" s="17">
        <v>33</v>
      </c>
      <c r="F8" s="18">
        <f>'Udregning 2'!B35</f>
        <v>17.489999999999998</v>
      </c>
      <c r="G8" s="18">
        <f>20-F8</f>
        <v>2.5100000000000016</v>
      </c>
      <c r="H8" s="19"/>
      <c r="I8" s="17">
        <v>62</v>
      </c>
      <c r="J8" s="18">
        <f>'Udregning 2'!B64</f>
        <v>20</v>
      </c>
      <c r="K8" s="18">
        <f t="shared" si="1"/>
        <v>0</v>
      </c>
      <c r="L8" s="19"/>
      <c r="M8" s="17">
        <v>91</v>
      </c>
      <c r="N8" s="18">
        <f>'Udregning 2'!B93</f>
        <v>20</v>
      </c>
      <c r="O8" s="18">
        <f>20-N8</f>
        <v>0</v>
      </c>
      <c r="P8" s="19"/>
      <c r="Q8" s="17">
        <v>120</v>
      </c>
      <c r="R8" s="18">
        <f>'Udregning 2'!B122</f>
        <v>20</v>
      </c>
      <c r="S8" s="18">
        <f t="shared" ref="S8:S32" si="2">20-R8</f>
        <v>0</v>
      </c>
      <c r="T8" s="19"/>
      <c r="U8" s="19"/>
    </row>
    <row r="9" spans="1:21" x14ac:dyDescent="0.25">
      <c r="A9" s="17">
        <v>5</v>
      </c>
      <c r="B9" s="18">
        <f>'Udregning 2'!B7</f>
        <v>11.58</v>
      </c>
      <c r="C9" s="18">
        <f t="shared" si="0"/>
        <v>8.42</v>
      </c>
      <c r="D9" s="19"/>
      <c r="E9" s="17">
        <v>34</v>
      </c>
      <c r="F9" s="18">
        <f>'Udregning 2'!B36</f>
        <v>17.63</v>
      </c>
      <c r="G9" s="18">
        <f>20-F9</f>
        <v>2.370000000000001</v>
      </c>
      <c r="H9" s="19"/>
      <c r="I9" s="17">
        <v>63</v>
      </c>
      <c r="J9" s="18">
        <f>'Udregning 2'!B65</f>
        <v>20</v>
      </c>
      <c r="K9" s="18">
        <f t="shared" si="1"/>
        <v>0</v>
      </c>
      <c r="L9" s="19"/>
      <c r="M9" s="17">
        <v>92</v>
      </c>
      <c r="N9" s="18">
        <f>'Udregning 2'!B94</f>
        <v>20</v>
      </c>
      <c r="O9" s="18">
        <f>20-N9</f>
        <v>0</v>
      </c>
      <c r="P9" s="19"/>
      <c r="Q9" s="17">
        <v>121</v>
      </c>
      <c r="R9" s="18">
        <f>'Udregning 2'!B123</f>
        <v>20</v>
      </c>
      <c r="S9" s="18">
        <f t="shared" si="2"/>
        <v>0</v>
      </c>
      <c r="T9" s="19"/>
      <c r="U9" s="19"/>
    </row>
    <row r="10" spans="1:21" x14ac:dyDescent="0.25">
      <c r="A10" s="17">
        <v>6</v>
      </c>
      <c r="B10" s="18">
        <f>'Udregning 2'!B8</f>
        <v>11.87</v>
      </c>
      <c r="C10" s="18">
        <f t="shared" si="0"/>
        <v>8.1300000000000008</v>
      </c>
      <c r="D10" s="19"/>
      <c r="E10" s="17">
        <v>35</v>
      </c>
      <c r="F10" s="18">
        <f>'Udregning 2'!B37</f>
        <v>17.77</v>
      </c>
      <c r="G10" s="18">
        <f>20-F10</f>
        <v>2.2300000000000004</v>
      </c>
      <c r="H10" s="19"/>
      <c r="I10" s="17">
        <v>64</v>
      </c>
      <c r="J10" s="18">
        <f>'Udregning 2'!B66</f>
        <v>20</v>
      </c>
      <c r="K10" s="18">
        <f t="shared" si="1"/>
        <v>0</v>
      </c>
      <c r="L10" s="19"/>
      <c r="M10" s="17">
        <v>93</v>
      </c>
      <c r="N10" s="18">
        <f>'Udregning 2'!B95</f>
        <v>20</v>
      </c>
      <c r="O10" s="18">
        <f>20-N10</f>
        <v>0</v>
      </c>
      <c r="P10" s="19"/>
      <c r="Q10" s="17">
        <v>122</v>
      </c>
      <c r="R10" s="18">
        <f>'Udregning 2'!B124</f>
        <v>20</v>
      </c>
      <c r="S10" s="18">
        <f t="shared" si="2"/>
        <v>0</v>
      </c>
      <c r="T10" s="19"/>
      <c r="U10" s="19"/>
    </row>
    <row r="11" spans="1:21" x14ac:dyDescent="0.25">
      <c r="A11" s="17">
        <v>7</v>
      </c>
      <c r="B11" s="18">
        <f>'Udregning 2'!B9</f>
        <v>12.16</v>
      </c>
      <c r="C11" s="18">
        <f t="shared" si="0"/>
        <v>7.84</v>
      </c>
      <c r="D11" s="19"/>
      <c r="E11" s="17">
        <v>36</v>
      </c>
      <c r="F11" s="18">
        <f>'Udregning 2'!B38</f>
        <v>17.91</v>
      </c>
      <c r="G11" s="18">
        <f>20-F11</f>
        <v>2.09</v>
      </c>
      <c r="H11" s="19"/>
      <c r="I11" s="17">
        <v>65</v>
      </c>
      <c r="J11" s="18">
        <f>'Udregning 2'!B67</f>
        <v>20</v>
      </c>
      <c r="K11" s="18">
        <f t="shared" si="1"/>
        <v>0</v>
      </c>
      <c r="L11" s="19"/>
      <c r="M11" s="17">
        <v>94</v>
      </c>
      <c r="N11" s="18">
        <f>'Udregning 2'!B96</f>
        <v>20</v>
      </c>
      <c r="O11" s="18">
        <f>20-N11</f>
        <v>0</v>
      </c>
      <c r="P11" s="19"/>
      <c r="Q11" s="17">
        <v>123</v>
      </c>
      <c r="R11" s="18">
        <f>'Udregning 2'!B125</f>
        <v>20</v>
      </c>
      <c r="S11" s="18">
        <f t="shared" si="2"/>
        <v>0</v>
      </c>
      <c r="T11" s="19"/>
      <c r="U11" s="19"/>
    </row>
    <row r="12" spans="1:21" x14ac:dyDescent="0.25">
      <c r="A12" s="17">
        <v>8</v>
      </c>
      <c r="B12" s="18">
        <f>'Udregning 2'!B10</f>
        <v>12.44</v>
      </c>
      <c r="C12" s="18">
        <f t="shared" si="0"/>
        <v>7.5600000000000005</v>
      </c>
      <c r="D12" s="19"/>
      <c r="E12" s="17">
        <v>37</v>
      </c>
      <c r="F12" s="18">
        <f>'Udregning 2'!B39</f>
        <v>18.04</v>
      </c>
      <c r="G12" s="18">
        <f>20-F12</f>
        <v>1.9600000000000009</v>
      </c>
      <c r="H12" s="19"/>
      <c r="I12" s="17">
        <v>66</v>
      </c>
      <c r="J12" s="18">
        <f>'Udregning 2'!B68</f>
        <v>20</v>
      </c>
      <c r="K12" s="18">
        <f t="shared" si="1"/>
        <v>0</v>
      </c>
      <c r="L12" s="19"/>
      <c r="M12" s="17">
        <v>95</v>
      </c>
      <c r="N12" s="18">
        <f>'Udregning 2'!B97</f>
        <v>20</v>
      </c>
      <c r="O12" s="18">
        <f>20-N12</f>
        <v>0</v>
      </c>
      <c r="P12" s="19"/>
      <c r="Q12" s="17">
        <v>124</v>
      </c>
      <c r="R12" s="18">
        <f>'Udregning 2'!B126</f>
        <v>20</v>
      </c>
      <c r="S12" s="18">
        <f t="shared" si="2"/>
        <v>0</v>
      </c>
      <c r="T12" s="19"/>
      <c r="U12" s="19"/>
    </row>
    <row r="13" spans="1:21" x14ac:dyDescent="0.25">
      <c r="A13" s="17">
        <v>9</v>
      </c>
      <c r="B13" s="18">
        <f>'Udregning 2'!B11</f>
        <v>12.71</v>
      </c>
      <c r="C13" s="18">
        <f t="shared" si="0"/>
        <v>7.2899999999999991</v>
      </c>
      <c r="D13" s="19"/>
      <c r="E13" s="17">
        <v>38</v>
      </c>
      <c r="F13" s="18">
        <f>'Udregning 2'!B40</f>
        <v>18.170000000000002</v>
      </c>
      <c r="G13" s="18">
        <f>20-F13</f>
        <v>1.8299999999999983</v>
      </c>
      <c r="H13" s="19"/>
      <c r="I13" s="17">
        <v>67</v>
      </c>
      <c r="J13" s="18">
        <f>'Udregning 2'!B69</f>
        <v>20</v>
      </c>
      <c r="K13" s="18">
        <f t="shared" si="1"/>
        <v>0</v>
      </c>
      <c r="L13" s="19"/>
      <c r="M13" s="17">
        <v>96</v>
      </c>
      <c r="N13" s="18">
        <f>'Udregning 2'!B98</f>
        <v>20</v>
      </c>
      <c r="O13" s="18">
        <f>20-N13</f>
        <v>0</v>
      </c>
      <c r="P13" s="19"/>
      <c r="Q13" s="17">
        <v>125</v>
      </c>
      <c r="R13" s="18">
        <f>'Udregning 2'!B127</f>
        <v>20</v>
      </c>
      <c r="S13" s="18">
        <f t="shared" si="2"/>
        <v>0</v>
      </c>
      <c r="T13" s="19"/>
      <c r="U13" s="19"/>
    </row>
    <row r="14" spans="1:21" x14ac:dyDescent="0.25">
      <c r="A14" s="17">
        <v>10</v>
      </c>
      <c r="B14" s="18">
        <f>'Udregning 2'!B12</f>
        <v>12.97</v>
      </c>
      <c r="C14" s="18">
        <f t="shared" si="0"/>
        <v>7.0299999999999994</v>
      </c>
      <c r="D14" s="19"/>
      <c r="E14" s="17">
        <v>39</v>
      </c>
      <c r="F14" s="18">
        <f>'Udregning 2'!B41</f>
        <v>18.29</v>
      </c>
      <c r="G14" s="18">
        <f>20-F14</f>
        <v>1.7100000000000009</v>
      </c>
      <c r="H14" s="19"/>
      <c r="I14" s="17">
        <v>68</v>
      </c>
      <c r="J14" s="18">
        <f>'Udregning 2'!B70</f>
        <v>20</v>
      </c>
      <c r="K14" s="18">
        <f t="shared" si="1"/>
        <v>0</v>
      </c>
      <c r="L14" s="19"/>
      <c r="M14" s="17">
        <v>97</v>
      </c>
      <c r="N14" s="18">
        <f>'Udregning 2'!B99</f>
        <v>20</v>
      </c>
      <c r="O14" s="18">
        <f>20-N14</f>
        <v>0</v>
      </c>
      <c r="P14" s="19"/>
      <c r="Q14" s="17">
        <v>126</v>
      </c>
      <c r="R14" s="18">
        <f>'Udregning 2'!B128</f>
        <v>20</v>
      </c>
      <c r="S14" s="18">
        <f t="shared" si="2"/>
        <v>0</v>
      </c>
      <c r="T14" s="19"/>
      <c r="U14" s="19"/>
    </row>
    <row r="15" spans="1:21" x14ac:dyDescent="0.25">
      <c r="A15" s="17">
        <v>11</v>
      </c>
      <c r="B15" s="18">
        <f>'Udregning 2'!B13</f>
        <v>13.23</v>
      </c>
      <c r="C15" s="18">
        <f t="shared" si="0"/>
        <v>6.77</v>
      </c>
      <c r="D15" s="19"/>
      <c r="E15" s="17">
        <v>40</v>
      </c>
      <c r="F15" s="18">
        <f>'Udregning 2'!B42</f>
        <v>18.41</v>
      </c>
      <c r="G15" s="18">
        <f t="shared" ref="G15:G34" si="3">20-F15</f>
        <v>1.5899999999999999</v>
      </c>
      <c r="H15" s="19"/>
      <c r="I15" s="17">
        <v>69</v>
      </c>
      <c r="J15" s="18">
        <f>'Udregning 2'!B71</f>
        <v>20</v>
      </c>
      <c r="K15" s="18">
        <f t="shared" si="1"/>
        <v>0</v>
      </c>
      <c r="L15" s="19"/>
      <c r="M15" s="17">
        <v>98</v>
      </c>
      <c r="N15" s="18">
        <f>'Udregning 2'!B100</f>
        <v>20</v>
      </c>
      <c r="O15" s="18">
        <f>20-N15</f>
        <v>0</v>
      </c>
      <c r="P15" s="19"/>
      <c r="Q15" s="17">
        <v>127</v>
      </c>
      <c r="R15" s="18">
        <f>'Udregning 2'!B129</f>
        <v>20</v>
      </c>
      <c r="S15" s="18">
        <f t="shared" si="2"/>
        <v>0</v>
      </c>
      <c r="T15" s="19"/>
      <c r="U15" s="19"/>
    </row>
    <row r="16" spans="1:21" x14ac:dyDescent="0.25">
      <c r="A16" s="17">
        <v>12</v>
      </c>
      <c r="B16" s="18">
        <f>'Udregning 2'!B14</f>
        <v>13.48</v>
      </c>
      <c r="C16" s="18">
        <f t="shared" si="0"/>
        <v>6.52</v>
      </c>
      <c r="D16" s="19"/>
      <c r="E16" s="17">
        <v>41</v>
      </c>
      <c r="F16" s="18">
        <f>'Udregning 2'!B43</f>
        <v>18.53</v>
      </c>
      <c r="G16" s="18">
        <f t="shared" si="3"/>
        <v>1.4699999999999989</v>
      </c>
      <c r="H16" s="19"/>
      <c r="I16" s="17">
        <v>70</v>
      </c>
      <c r="J16" s="18">
        <f>'Udregning 2'!B72</f>
        <v>20</v>
      </c>
      <c r="K16" s="18">
        <f t="shared" si="1"/>
        <v>0</v>
      </c>
      <c r="L16" s="19"/>
      <c r="M16" s="17">
        <v>99</v>
      </c>
      <c r="N16" s="18">
        <f>'Udregning 2'!B101</f>
        <v>20</v>
      </c>
      <c r="O16" s="18">
        <f>20-N16</f>
        <v>0</v>
      </c>
      <c r="P16" s="19"/>
      <c r="Q16" s="17">
        <v>128</v>
      </c>
      <c r="R16" s="18">
        <f>'Udregning 2'!B130</f>
        <v>20</v>
      </c>
      <c r="S16" s="18">
        <f t="shared" si="2"/>
        <v>0</v>
      </c>
      <c r="T16" s="19"/>
      <c r="U16" s="19"/>
    </row>
    <row r="17" spans="1:21" x14ac:dyDescent="0.25">
      <c r="A17" s="17">
        <v>13</v>
      </c>
      <c r="B17" s="18">
        <f>'Udregning 2'!B15</f>
        <v>13.72</v>
      </c>
      <c r="C17" s="18">
        <f t="shared" si="0"/>
        <v>6.2799999999999994</v>
      </c>
      <c r="D17" s="19"/>
      <c r="E17" s="17">
        <v>42</v>
      </c>
      <c r="F17" s="18">
        <f>'Udregning 2'!B44</f>
        <v>18.649999999999999</v>
      </c>
      <c r="G17" s="18">
        <f t="shared" si="3"/>
        <v>1.3500000000000014</v>
      </c>
      <c r="H17" s="19"/>
      <c r="I17" s="17">
        <v>71</v>
      </c>
      <c r="J17" s="18">
        <f>'Udregning 2'!B73</f>
        <v>20</v>
      </c>
      <c r="K17" s="18">
        <f t="shared" si="1"/>
        <v>0</v>
      </c>
      <c r="L17" s="19"/>
      <c r="M17" s="17">
        <f>M16+1</f>
        <v>100</v>
      </c>
      <c r="N17" s="18">
        <f>'Udregning 2'!B102</f>
        <v>20</v>
      </c>
      <c r="O17" s="18">
        <f>20-N17</f>
        <v>0</v>
      </c>
      <c r="P17" s="19"/>
      <c r="Q17" s="17">
        <v>129</v>
      </c>
      <c r="R17" s="18">
        <f>'Udregning 2'!B131</f>
        <v>20</v>
      </c>
      <c r="S17" s="18">
        <f t="shared" si="2"/>
        <v>0</v>
      </c>
      <c r="T17" s="19"/>
      <c r="U17" s="19"/>
    </row>
    <row r="18" spans="1:21" x14ac:dyDescent="0.25">
      <c r="A18" s="17">
        <v>14</v>
      </c>
      <c r="B18" s="18">
        <f>'Udregning 2'!B16</f>
        <v>13.96</v>
      </c>
      <c r="C18" s="18">
        <f t="shared" si="0"/>
        <v>6.0399999999999991</v>
      </c>
      <c r="D18" s="19"/>
      <c r="E18" s="17">
        <v>43</v>
      </c>
      <c r="F18" s="18">
        <f>'Udregning 2'!B45</f>
        <v>18.760000000000002</v>
      </c>
      <c r="G18" s="18">
        <f t="shared" si="3"/>
        <v>1.2399999999999984</v>
      </c>
      <c r="H18" s="19"/>
      <c r="I18" s="17">
        <v>72</v>
      </c>
      <c r="J18" s="18">
        <f>'Udregning 2'!B74</f>
        <v>20</v>
      </c>
      <c r="K18" s="18">
        <f t="shared" si="1"/>
        <v>0</v>
      </c>
      <c r="L18" s="19"/>
      <c r="M18" s="17">
        <v>101</v>
      </c>
      <c r="N18" s="18">
        <f>'Udregning 2'!B103</f>
        <v>20</v>
      </c>
      <c r="O18" s="18">
        <f>20-N18</f>
        <v>0</v>
      </c>
      <c r="P18" s="19"/>
      <c r="Q18" s="17">
        <v>130</v>
      </c>
      <c r="R18" s="18">
        <f>'Udregning 2'!B132</f>
        <v>20</v>
      </c>
      <c r="S18" s="18">
        <f t="shared" si="2"/>
        <v>0</v>
      </c>
      <c r="T18" s="19"/>
      <c r="U18" s="19"/>
    </row>
    <row r="19" spans="1:21" x14ac:dyDescent="0.25">
      <c r="A19" s="17">
        <v>15</v>
      </c>
      <c r="B19" s="18">
        <f>'Udregning 2'!B17</f>
        <v>14.19</v>
      </c>
      <c r="C19" s="18">
        <f t="shared" si="0"/>
        <v>5.8100000000000005</v>
      </c>
      <c r="D19" s="19"/>
      <c r="E19" s="17">
        <v>44</v>
      </c>
      <c r="F19" s="18">
        <f>'Udregning 2'!B46</f>
        <v>18.87</v>
      </c>
      <c r="G19" s="18">
        <f t="shared" si="3"/>
        <v>1.129999999999999</v>
      </c>
      <c r="H19" s="19"/>
      <c r="I19" s="17">
        <v>73</v>
      </c>
      <c r="J19" s="18">
        <f>'Udregning 2'!B75</f>
        <v>20</v>
      </c>
      <c r="K19" s="18">
        <f t="shared" si="1"/>
        <v>0</v>
      </c>
      <c r="L19" s="19"/>
      <c r="M19" s="17">
        <v>102</v>
      </c>
      <c r="N19" s="18">
        <f>'Udregning 2'!B104</f>
        <v>20</v>
      </c>
      <c r="O19" s="18">
        <f>20-N19</f>
        <v>0</v>
      </c>
      <c r="P19" s="19"/>
      <c r="Q19" s="17">
        <v>131</v>
      </c>
      <c r="R19" s="18">
        <f>'Udregning 2'!B133</f>
        <v>20</v>
      </c>
      <c r="S19" s="18">
        <f t="shared" si="2"/>
        <v>0</v>
      </c>
      <c r="T19" s="19"/>
      <c r="U19" s="19"/>
    </row>
    <row r="20" spans="1:21" x14ac:dyDescent="0.25">
      <c r="A20" s="17">
        <v>16</v>
      </c>
      <c r="B20" s="18">
        <f>'Udregning 2'!B18</f>
        <v>14.42</v>
      </c>
      <c r="C20" s="18">
        <f t="shared" si="0"/>
        <v>5.58</v>
      </c>
      <c r="D20" s="19"/>
      <c r="E20" s="17">
        <v>45</v>
      </c>
      <c r="F20" s="18">
        <f>'Udregning 2'!B47</f>
        <v>18.98</v>
      </c>
      <c r="G20" s="18">
        <f t="shared" si="3"/>
        <v>1.0199999999999996</v>
      </c>
      <c r="H20" s="19"/>
      <c r="I20" s="17">
        <v>74</v>
      </c>
      <c r="J20" s="18">
        <f>'Udregning 2'!B76</f>
        <v>20</v>
      </c>
      <c r="K20" s="18">
        <f t="shared" si="1"/>
        <v>0</v>
      </c>
      <c r="L20" s="19"/>
      <c r="M20" s="17">
        <v>103</v>
      </c>
      <c r="N20" s="18">
        <f>'Udregning 2'!B105</f>
        <v>20</v>
      </c>
      <c r="O20" s="18">
        <f>20-N20</f>
        <v>0</v>
      </c>
      <c r="P20" s="19"/>
      <c r="Q20" s="17">
        <v>132</v>
      </c>
      <c r="R20" s="18">
        <f>'Udregning 2'!B134</f>
        <v>20</v>
      </c>
      <c r="S20" s="18">
        <f t="shared" si="2"/>
        <v>0</v>
      </c>
      <c r="T20" s="19"/>
      <c r="U20" s="19"/>
    </row>
    <row r="21" spans="1:21" x14ac:dyDescent="0.25">
      <c r="A21" s="17">
        <v>17</v>
      </c>
      <c r="B21" s="18">
        <f>'Udregning 2'!B19</f>
        <v>14.64</v>
      </c>
      <c r="C21" s="18">
        <f t="shared" si="0"/>
        <v>5.3599999999999994</v>
      </c>
      <c r="D21" s="19"/>
      <c r="E21" s="17">
        <v>46</v>
      </c>
      <c r="F21" s="18">
        <f>'Udregning 2'!B48</f>
        <v>19.079999999999998</v>
      </c>
      <c r="G21" s="18">
        <f t="shared" si="3"/>
        <v>0.92000000000000171</v>
      </c>
      <c r="H21" s="19"/>
      <c r="I21" s="17">
        <v>75</v>
      </c>
      <c r="J21" s="18">
        <f>'Udregning 2'!B77</f>
        <v>20</v>
      </c>
      <c r="K21" s="18">
        <f t="shared" si="1"/>
        <v>0</v>
      </c>
      <c r="L21" s="19"/>
      <c r="M21" s="17">
        <v>104</v>
      </c>
      <c r="N21" s="18">
        <f>'Udregning 2'!B106</f>
        <v>20</v>
      </c>
      <c r="O21" s="18">
        <f>20-N21</f>
        <v>0</v>
      </c>
      <c r="P21" s="19"/>
      <c r="Q21" s="17">
        <v>133</v>
      </c>
      <c r="R21" s="18">
        <f>'Udregning 2'!B135</f>
        <v>20</v>
      </c>
      <c r="S21" s="18">
        <f t="shared" si="2"/>
        <v>0</v>
      </c>
      <c r="T21" s="19"/>
      <c r="U21" s="19"/>
    </row>
    <row r="22" spans="1:21" x14ac:dyDescent="0.25">
      <c r="A22" s="17">
        <v>18</v>
      </c>
      <c r="B22" s="18">
        <f>'Udregning 2'!B20</f>
        <v>14.85</v>
      </c>
      <c r="C22" s="18">
        <f t="shared" si="0"/>
        <v>5.15</v>
      </c>
      <c r="D22" s="19"/>
      <c r="E22" s="17">
        <v>47</v>
      </c>
      <c r="F22" s="18">
        <f>'Udregning 2'!B49</f>
        <v>19.18</v>
      </c>
      <c r="G22" s="18">
        <f t="shared" si="3"/>
        <v>0.82000000000000028</v>
      </c>
      <c r="H22" s="19"/>
      <c r="I22" s="17">
        <v>76</v>
      </c>
      <c r="J22" s="18">
        <f>'Udregning 2'!B78</f>
        <v>20</v>
      </c>
      <c r="K22" s="18">
        <f t="shared" si="1"/>
        <v>0</v>
      </c>
      <c r="L22" s="19"/>
      <c r="M22" s="17">
        <v>105</v>
      </c>
      <c r="N22" s="18">
        <f>'Udregning 2'!B107</f>
        <v>20</v>
      </c>
      <c r="O22" s="18">
        <f>20-N22</f>
        <v>0</v>
      </c>
      <c r="P22" s="19"/>
      <c r="Q22" s="17">
        <v>134</v>
      </c>
      <c r="R22" s="18">
        <f>'Udregning 2'!B136</f>
        <v>20</v>
      </c>
      <c r="S22" s="18">
        <f t="shared" si="2"/>
        <v>0</v>
      </c>
      <c r="T22" s="19"/>
      <c r="U22" s="19"/>
    </row>
    <row r="23" spans="1:21" x14ac:dyDescent="0.25">
      <c r="A23" s="17">
        <v>19</v>
      </c>
      <c r="B23" s="18">
        <f>'Udregning 2'!B21</f>
        <v>15.06</v>
      </c>
      <c r="C23" s="18">
        <f t="shared" si="0"/>
        <v>4.9399999999999995</v>
      </c>
      <c r="D23" s="19"/>
      <c r="E23" s="17">
        <v>48</v>
      </c>
      <c r="F23" s="18">
        <f>'Udregning 2'!B50</f>
        <v>19.28</v>
      </c>
      <c r="G23" s="18">
        <f t="shared" si="3"/>
        <v>0.71999999999999886</v>
      </c>
      <c r="H23" s="19"/>
      <c r="I23" s="17">
        <v>77</v>
      </c>
      <c r="J23" s="18">
        <f>'Udregning 2'!B79</f>
        <v>20</v>
      </c>
      <c r="K23" s="18">
        <f t="shared" si="1"/>
        <v>0</v>
      </c>
      <c r="L23" s="19"/>
      <c r="M23" s="17">
        <v>106</v>
      </c>
      <c r="N23" s="18">
        <f>'Udregning 2'!B108</f>
        <v>20</v>
      </c>
      <c r="O23" s="18">
        <f>20-N23</f>
        <v>0</v>
      </c>
      <c r="P23" s="19"/>
      <c r="Q23" s="17">
        <v>135</v>
      </c>
      <c r="R23" s="18">
        <f>'Udregning 2'!B137</f>
        <v>20</v>
      </c>
      <c r="S23" s="18">
        <f t="shared" si="2"/>
        <v>0</v>
      </c>
      <c r="T23" s="19"/>
      <c r="U23" s="19"/>
    </row>
    <row r="24" spans="1:21" x14ac:dyDescent="0.25">
      <c r="A24" s="17">
        <v>20</v>
      </c>
      <c r="B24" s="18">
        <f>'Udregning 2'!B22</f>
        <v>15.26</v>
      </c>
      <c r="C24" s="18">
        <f t="shared" ref="C24:C32" si="4">20-B24</f>
        <v>4.74</v>
      </c>
      <c r="E24" s="17">
        <v>49</v>
      </c>
      <c r="F24" s="18">
        <f>'Udregning 2'!B51</f>
        <v>19.38</v>
      </c>
      <c r="G24" s="18">
        <f t="shared" si="3"/>
        <v>0.62000000000000099</v>
      </c>
      <c r="I24" s="17">
        <v>78</v>
      </c>
      <c r="J24" s="18">
        <f>'Udregning 2'!B80</f>
        <v>20</v>
      </c>
      <c r="K24" s="18">
        <f t="shared" si="1"/>
        <v>0</v>
      </c>
      <c r="M24" s="17">
        <v>107</v>
      </c>
      <c r="N24" s="18">
        <f>'Udregning 2'!B109</f>
        <v>20</v>
      </c>
      <c r="O24" s="18">
        <f>20-N24</f>
        <v>0</v>
      </c>
      <c r="Q24" s="17">
        <v>136</v>
      </c>
      <c r="R24" s="18">
        <f>'Udregning 2'!B138</f>
        <v>20</v>
      </c>
      <c r="S24" s="18">
        <f t="shared" si="2"/>
        <v>0</v>
      </c>
    </row>
    <row r="25" spans="1:21" x14ac:dyDescent="0.25">
      <c r="A25" s="17">
        <v>21</v>
      </c>
      <c r="B25" s="18">
        <f>'Udregning 2'!B23</f>
        <v>15.46</v>
      </c>
      <c r="C25" s="18">
        <f t="shared" si="4"/>
        <v>4.5399999999999991</v>
      </c>
      <c r="E25" s="17">
        <v>50</v>
      </c>
      <c r="F25" s="18">
        <f>'Udregning 2'!B52</f>
        <v>19.47</v>
      </c>
      <c r="G25" s="18">
        <f t="shared" si="3"/>
        <v>0.53000000000000114</v>
      </c>
      <c r="I25" s="17">
        <v>79</v>
      </c>
      <c r="J25" s="18">
        <f>'Udregning 2'!B81</f>
        <v>20</v>
      </c>
      <c r="K25" s="18">
        <f t="shared" si="1"/>
        <v>0</v>
      </c>
      <c r="M25" s="17">
        <v>108</v>
      </c>
      <c r="N25" s="18">
        <f>'Udregning 2'!B110</f>
        <v>20</v>
      </c>
      <c r="O25" s="18">
        <f>20-N25</f>
        <v>0</v>
      </c>
      <c r="Q25" s="17">
        <v>137</v>
      </c>
      <c r="R25" s="18">
        <f>'Udregning 2'!B139</f>
        <v>20</v>
      </c>
      <c r="S25" s="18">
        <f t="shared" si="2"/>
        <v>0</v>
      </c>
    </row>
    <row r="26" spans="1:21" x14ac:dyDescent="0.25">
      <c r="A26" s="17">
        <v>22</v>
      </c>
      <c r="B26" s="18">
        <f>'Udregning 2'!B24</f>
        <v>15.66</v>
      </c>
      <c r="C26" s="18">
        <f t="shared" si="4"/>
        <v>4.34</v>
      </c>
      <c r="E26" s="17">
        <v>51</v>
      </c>
      <c r="F26" s="18">
        <f>'Udregning 2'!B53</f>
        <v>19.559999999999999</v>
      </c>
      <c r="G26" s="18">
        <f t="shared" si="3"/>
        <v>0.44000000000000128</v>
      </c>
      <c r="I26" s="17">
        <v>80</v>
      </c>
      <c r="J26" s="18">
        <f>'Udregning 2'!B82</f>
        <v>20</v>
      </c>
      <c r="K26" s="18">
        <f>20-J26</f>
        <v>0</v>
      </c>
      <c r="M26" s="17">
        <v>109</v>
      </c>
      <c r="N26" s="18">
        <f>'Udregning 2'!B111</f>
        <v>20</v>
      </c>
      <c r="O26" s="18">
        <f>20-N26</f>
        <v>0</v>
      </c>
      <c r="Q26" s="17">
        <v>138</v>
      </c>
      <c r="R26" s="18">
        <f>'Udregning 2'!B140</f>
        <v>20</v>
      </c>
      <c r="S26" s="18">
        <f t="shared" si="2"/>
        <v>0</v>
      </c>
    </row>
    <row r="27" spans="1:21" x14ac:dyDescent="0.25">
      <c r="A27" s="17">
        <v>23</v>
      </c>
      <c r="B27" s="18">
        <f>'Udregning 2'!B25</f>
        <v>15.85</v>
      </c>
      <c r="C27" s="18">
        <f t="shared" si="4"/>
        <v>4.1500000000000004</v>
      </c>
      <c r="E27" s="17">
        <v>52</v>
      </c>
      <c r="F27" s="18">
        <f>'Udregning 2'!B54</f>
        <v>19.649999999999999</v>
      </c>
      <c r="G27" s="18">
        <f t="shared" si="3"/>
        <v>0.35000000000000142</v>
      </c>
      <c r="I27" s="17">
        <v>81</v>
      </c>
      <c r="J27" s="18">
        <f>'Udregning 2'!B83</f>
        <v>20</v>
      </c>
      <c r="K27" s="18">
        <f>20-J27</f>
        <v>0</v>
      </c>
      <c r="M27" s="17">
        <v>110</v>
      </c>
      <c r="N27" s="18">
        <f>'Udregning 2'!B112</f>
        <v>20</v>
      </c>
      <c r="O27" s="18">
        <f>20-N27</f>
        <v>0</v>
      </c>
      <c r="Q27" s="17">
        <v>139</v>
      </c>
      <c r="R27" s="18">
        <f>'Udregning 2'!B141</f>
        <v>20</v>
      </c>
      <c r="S27" s="18">
        <f t="shared" si="2"/>
        <v>0</v>
      </c>
    </row>
    <row r="28" spans="1:21" x14ac:dyDescent="0.25">
      <c r="A28" s="17">
        <v>24</v>
      </c>
      <c r="B28" s="18">
        <f>'Udregning 2'!B26</f>
        <v>16.03</v>
      </c>
      <c r="C28" s="18">
        <f t="shared" si="4"/>
        <v>3.9699999999999989</v>
      </c>
      <c r="E28" s="17">
        <v>53</v>
      </c>
      <c r="F28" s="18">
        <f>'Udregning 2'!B55</f>
        <v>19.739999999999998</v>
      </c>
      <c r="G28" s="18">
        <f t="shared" si="3"/>
        <v>0.26000000000000156</v>
      </c>
      <c r="I28" s="17">
        <v>82</v>
      </c>
      <c r="J28" s="18">
        <f>'Udregning 2'!B84</f>
        <v>20</v>
      </c>
      <c r="K28" s="18">
        <f>20-J28</f>
        <v>0</v>
      </c>
      <c r="M28" s="17">
        <v>111</v>
      </c>
      <c r="N28" s="18">
        <f>'Udregning 2'!B113</f>
        <v>20</v>
      </c>
      <c r="O28" s="18">
        <f>20-N28</f>
        <v>0</v>
      </c>
      <c r="Q28" s="17">
        <v>140</v>
      </c>
      <c r="R28" s="18">
        <f>'Udregning 2'!B142</f>
        <v>20</v>
      </c>
      <c r="S28" s="18">
        <f t="shared" si="2"/>
        <v>0</v>
      </c>
    </row>
    <row r="29" spans="1:21" x14ac:dyDescent="0.25">
      <c r="A29" s="17">
        <v>25</v>
      </c>
      <c r="B29" s="18">
        <f>'Udregning 2'!B27</f>
        <v>16.21</v>
      </c>
      <c r="C29" s="18">
        <f t="shared" si="4"/>
        <v>3.7899999999999991</v>
      </c>
      <c r="E29" s="17">
        <v>54</v>
      </c>
      <c r="F29" s="18">
        <f>'Udregning 2'!B56</f>
        <v>19.829999999999998</v>
      </c>
      <c r="G29" s="18">
        <f t="shared" si="3"/>
        <v>0.17000000000000171</v>
      </c>
      <c r="I29" s="17">
        <v>83</v>
      </c>
      <c r="J29" s="18">
        <f>'Udregning 2'!B85</f>
        <v>20</v>
      </c>
      <c r="K29" s="18">
        <f>20-J29</f>
        <v>0</v>
      </c>
      <c r="M29" s="17">
        <v>112</v>
      </c>
      <c r="N29" s="18">
        <f>'Udregning 2'!B114</f>
        <v>20</v>
      </c>
      <c r="O29" s="18">
        <f>20-N29</f>
        <v>0</v>
      </c>
      <c r="Q29" s="17">
        <v>141</v>
      </c>
      <c r="R29" s="18">
        <f>'Udregning 2'!B143</f>
        <v>20</v>
      </c>
      <c r="S29" s="18">
        <f t="shared" si="2"/>
        <v>0</v>
      </c>
    </row>
    <row r="30" spans="1:21" x14ac:dyDescent="0.25">
      <c r="A30" s="17">
        <v>26</v>
      </c>
      <c r="B30" s="18">
        <f>'Udregning 2'!B28</f>
        <v>16.38</v>
      </c>
      <c r="C30" s="18">
        <f t="shared" si="4"/>
        <v>3.620000000000001</v>
      </c>
      <c r="E30" s="17">
        <v>55</v>
      </c>
      <c r="F30" s="18">
        <f>'Udregning 2'!B57</f>
        <v>19.91</v>
      </c>
      <c r="G30" s="18">
        <f t="shared" si="3"/>
        <v>8.9999999999999858E-2</v>
      </c>
      <c r="I30" s="17">
        <v>84</v>
      </c>
      <c r="J30" s="18">
        <f>'Udregning 2'!B86</f>
        <v>20</v>
      </c>
      <c r="K30" s="18">
        <f>20-J30</f>
        <v>0</v>
      </c>
      <c r="M30" s="17">
        <v>113</v>
      </c>
      <c r="N30" s="18">
        <f>'Udregning 2'!B115</f>
        <v>20</v>
      </c>
      <c r="O30" s="18">
        <f>20-N30</f>
        <v>0</v>
      </c>
      <c r="Q30" s="17">
        <v>142</v>
      </c>
      <c r="R30" s="18">
        <f>'Udregning 2'!B144</f>
        <v>20</v>
      </c>
      <c r="S30" s="18">
        <f t="shared" si="2"/>
        <v>0</v>
      </c>
    </row>
    <row r="31" spans="1:21" x14ac:dyDescent="0.25">
      <c r="A31" s="17">
        <v>27</v>
      </c>
      <c r="B31" s="18">
        <f>'Udregning 2'!B29</f>
        <v>16.55</v>
      </c>
      <c r="C31" s="18">
        <f t="shared" si="4"/>
        <v>3.4499999999999993</v>
      </c>
      <c r="E31" s="17">
        <v>56</v>
      </c>
      <c r="F31" s="18">
        <f>'Udregning 2'!B58</f>
        <v>19.989999999999998</v>
      </c>
      <c r="G31" s="18">
        <f t="shared" si="3"/>
        <v>1.0000000000001563E-2</v>
      </c>
      <c r="I31" s="17">
        <v>85</v>
      </c>
      <c r="J31" s="18">
        <f>'Udregning 2'!B87</f>
        <v>20</v>
      </c>
      <c r="K31" s="18">
        <f>20-J31</f>
        <v>0</v>
      </c>
      <c r="M31" s="17">
        <v>114</v>
      </c>
      <c r="N31" s="18">
        <f>'Udregning 2'!B116</f>
        <v>20</v>
      </c>
      <c r="O31" s="18">
        <f>20-N31</f>
        <v>0</v>
      </c>
      <c r="Q31" s="17">
        <v>143</v>
      </c>
      <c r="R31" s="18">
        <f>'Udregning 2'!B145</f>
        <v>20</v>
      </c>
      <c r="S31" s="18">
        <f t="shared" si="2"/>
        <v>0</v>
      </c>
    </row>
    <row r="32" spans="1:21" x14ac:dyDescent="0.25">
      <c r="A32" s="17">
        <v>28</v>
      </c>
      <c r="B32" s="18">
        <f>'Udregning 2'!B30</f>
        <v>16.72</v>
      </c>
      <c r="C32" s="18">
        <f t="shared" si="4"/>
        <v>3.2800000000000011</v>
      </c>
      <c r="E32" s="17">
        <v>57</v>
      </c>
      <c r="F32" s="18">
        <f>'Udregning 2'!B59</f>
        <v>20</v>
      </c>
      <c r="G32" s="18">
        <f t="shared" si="3"/>
        <v>0</v>
      </c>
      <c r="I32" s="17">
        <v>86</v>
      </c>
      <c r="J32" s="18">
        <f>'Udregning 2'!B88</f>
        <v>20</v>
      </c>
      <c r="K32" s="18">
        <f>20-J32</f>
        <v>0</v>
      </c>
      <c r="M32" s="17">
        <v>115</v>
      </c>
      <c r="N32" s="18">
        <f>'Udregning 2'!B117</f>
        <v>20</v>
      </c>
      <c r="O32" s="18">
        <f>20-N32</f>
        <v>0</v>
      </c>
      <c r="Q32" s="17">
        <v>144</v>
      </c>
      <c r="R32" s="18">
        <f>'Udregning 2'!B146</f>
        <v>20</v>
      </c>
      <c r="S32" s="18">
        <f t="shared" si="2"/>
        <v>0</v>
      </c>
    </row>
  </sheetData>
  <mergeCells count="2">
    <mergeCell ref="A1:C1"/>
    <mergeCell ref="E1:G1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16" sqref="A16"/>
    </sheetView>
  </sheetViews>
  <sheetFormatPr defaultRowHeight="15" x14ac:dyDescent="0.25"/>
  <cols>
    <col min="1" max="1" width="14.28515625" bestFit="1" customWidth="1"/>
    <col min="2" max="2" width="6.140625" bestFit="1" customWidth="1"/>
    <col min="3" max="3" width="4.7109375" customWidth="1"/>
    <col min="4" max="4" width="6.140625" bestFit="1" customWidth="1"/>
  </cols>
  <sheetData>
    <row r="1" spans="1:4" ht="31.5" x14ac:dyDescent="0.5">
      <c r="A1" s="70" t="s">
        <v>66</v>
      </c>
      <c r="B1" s="71"/>
      <c r="C1" s="71"/>
      <c r="D1" s="72"/>
    </row>
    <row r="2" spans="1:4" ht="32.25" thickBot="1" x14ac:dyDescent="0.55000000000000004">
      <c r="A2" s="48">
        <f>VP!B1</f>
        <v>14</v>
      </c>
      <c r="B2" s="49" t="s">
        <v>67</v>
      </c>
      <c r="C2" s="50"/>
      <c r="D2" s="51"/>
    </row>
    <row r="3" spans="1:4" ht="32.25" thickBot="1" x14ac:dyDescent="0.55000000000000004">
      <c r="A3" s="52" t="s">
        <v>7</v>
      </c>
      <c r="B3" s="53" t="s">
        <v>8</v>
      </c>
      <c r="C3" s="54"/>
      <c r="D3" s="55"/>
    </row>
    <row r="4" spans="1:4" ht="31.5" x14ac:dyDescent="0.5">
      <c r="A4" s="56" t="s">
        <v>47</v>
      </c>
      <c r="B4" s="57">
        <f>Udregninger!AE2</f>
        <v>0</v>
      </c>
      <c r="C4" s="58" t="s">
        <v>58</v>
      </c>
      <c r="D4" s="59">
        <f>Udregninger!AF2</f>
        <v>1</v>
      </c>
    </row>
    <row r="5" spans="1:4" ht="31.5" x14ac:dyDescent="0.5">
      <c r="A5" s="60" t="s">
        <v>48</v>
      </c>
      <c r="B5" s="57">
        <f>Udregninger!AE3</f>
        <v>2</v>
      </c>
      <c r="C5" s="58" t="s">
        <v>58</v>
      </c>
      <c r="D5" s="59">
        <f>Udregninger!AF3</f>
        <v>4</v>
      </c>
    </row>
    <row r="6" spans="1:4" ht="31.5" x14ac:dyDescent="0.5">
      <c r="A6" s="60" t="s">
        <v>49</v>
      </c>
      <c r="B6" s="57">
        <f>Udregninger!AE4</f>
        <v>5</v>
      </c>
      <c r="C6" s="58" t="s">
        <v>58</v>
      </c>
      <c r="D6" s="59">
        <f>Udregninger!AF4</f>
        <v>8</v>
      </c>
    </row>
    <row r="7" spans="1:4" ht="31.5" x14ac:dyDescent="0.5">
      <c r="A7" s="60" t="s">
        <v>51</v>
      </c>
      <c r="B7" s="57">
        <f>Udregninger!AE5</f>
        <v>9</v>
      </c>
      <c r="C7" s="58" t="s">
        <v>58</v>
      </c>
      <c r="D7" s="59">
        <f>Udregninger!AF5</f>
        <v>12</v>
      </c>
    </row>
    <row r="8" spans="1:4" ht="31.5" x14ac:dyDescent="0.5">
      <c r="A8" s="60" t="s">
        <v>50</v>
      </c>
      <c r="B8" s="57">
        <f>Udregninger!AE6</f>
        <v>13</v>
      </c>
      <c r="C8" s="58" t="s">
        <v>58</v>
      </c>
      <c r="D8" s="59">
        <f>Udregninger!AF6</f>
        <v>16</v>
      </c>
    </row>
    <row r="9" spans="1:4" ht="31.5" x14ac:dyDescent="0.5">
      <c r="A9" s="61" t="s">
        <v>52</v>
      </c>
      <c r="B9" s="62">
        <f>Udregninger!AE7</f>
        <v>17</v>
      </c>
      <c r="C9" s="63" t="s">
        <v>58</v>
      </c>
      <c r="D9" s="64">
        <f>Udregninger!AF7</f>
        <v>21</v>
      </c>
    </row>
    <row r="10" spans="1:4" ht="31.5" x14ac:dyDescent="0.5">
      <c r="A10" s="61" t="s">
        <v>53</v>
      </c>
      <c r="B10" s="62">
        <f>Udregninger!AE8</f>
        <v>22</v>
      </c>
      <c r="C10" s="63" t="s">
        <v>58</v>
      </c>
      <c r="D10" s="64">
        <f>Udregninger!AF8</f>
        <v>26</v>
      </c>
    </row>
    <row r="11" spans="1:4" ht="31.5" x14ac:dyDescent="0.5">
      <c r="A11" s="60" t="s">
        <v>54</v>
      </c>
      <c r="B11" s="57">
        <f>Udregninger!AE9</f>
        <v>27</v>
      </c>
      <c r="C11" s="58" t="s">
        <v>58</v>
      </c>
      <c r="D11" s="59">
        <f>Udregninger!AF9</f>
        <v>33</v>
      </c>
    </row>
    <row r="12" spans="1:4" ht="31.5" x14ac:dyDescent="0.5">
      <c r="A12" s="60" t="s">
        <v>55</v>
      </c>
      <c r="B12" s="57">
        <f>Udregninger!AE10</f>
        <v>34</v>
      </c>
      <c r="C12" s="58" t="s">
        <v>58</v>
      </c>
      <c r="D12" s="59">
        <f>Udregninger!AF10</f>
        <v>40</v>
      </c>
    </row>
    <row r="13" spans="1:4" ht="31.5" x14ac:dyDescent="0.5">
      <c r="A13" s="60" t="s">
        <v>56</v>
      </c>
      <c r="B13" s="62">
        <f>Udregninger!AE11</f>
        <v>41</v>
      </c>
      <c r="C13" s="63" t="s">
        <v>58</v>
      </c>
      <c r="D13" s="65">
        <f>Udregninger!AF11</f>
        <v>50</v>
      </c>
    </row>
    <row r="14" spans="1:4" ht="32.25" thickBot="1" x14ac:dyDescent="0.55000000000000004">
      <c r="A14" s="66" t="s">
        <v>57</v>
      </c>
      <c r="B14" s="67">
        <f>Udregninger!AE12</f>
        <v>51</v>
      </c>
      <c r="C14" s="68" t="s">
        <v>65</v>
      </c>
      <c r="D14" s="69"/>
    </row>
  </sheetData>
  <mergeCells count="3">
    <mergeCell ref="B3:D3"/>
    <mergeCell ref="A1:D1"/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zoomScaleNormal="100" workbookViewId="0">
      <selection activeCell="F1" sqref="F1:F1048576"/>
    </sheetView>
  </sheetViews>
  <sheetFormatPr defaultRowHeight="15" x14ac:dyDescent="0.25"/>
  <cols>
    <col min="1" max="1" width="20.5703125" bestFit="1" customWidth="1"/>
    <col min="3" max="3" width="3.28515625" style="4" bestFit="1" customWidth="1"/>
    <col min="4" max="4" width="53" customWidth="1"/>
    <col min="7" max="7" width="6.5703125" bestFit="1" customWidth="1"/>
    <col min="10" max="10" width="3.42578125" bestFit="1" customWidth="1"/>
    <col min="11" max="11" width="4.7109375" bestFit="1" customWidth="1"/>
    <col min="12" max="13" width="4" bestFit="1" customWidth="1"/>
    <col min="15" max="15" width="4.7109375" bestFit="1" customWidth="1"/>
    <col min="16" max="17" width="4" bestFit="1" customWidth="1"/>
    <col min="19" max="19" width="4.7109375" bestFit="1" customWidth="1"/>
    <col min="20" max="21" width="4" bestFit="1" customWidth="1"/>
    <col min="23" max="23" width="4.7109375" bestFit="1" customWidth="1"/>
    <col min="24" max="25" width="4" bestFit="1" customWidth="1"/>
    <col min="27" max="27" width="4.7109375" bestFit="1" customWidth="1"/>
    <col min="28" max="29" width="4" bestFit="1" customWidth="1"/>
    <col min="31" max="31" width="4.7109375" bestFit="1" customWidth="1"/>
    <col min="32" max="32" width="4" bestFit="1" customWidth="1"/>
    <col min="33" max="33" width="6" bestFit="1" customWidth="1"/>
    <col min="34" max="34" width="10.7109375" bestFit="1" customWidth="1"/>
  </cols>
  <sheetData>
    <row r="1" spans="1:34" x14ac:dyDescent="0.25">
      <c r="A1" s="4" t="s">
        <v>27</v>
      </c>
      <c r="B1" s="4" t="s">
        <v>26</v>
      </c>
      <c r="D1" s="4" t="s">
        <v>25</v>
      </c>
      <c r="F1" s="4" t="s">
        <v>60</v>
      </c>
      <c r="G1" s="4" t="s">
        <v>8</v>
      </c>
      <c r="H1" s="4" t="s">
        <v>61</v>
      </c>
      <c r="J1" s="4" t="s">
        <v>7</v>
      </c>
      <c r="K1" t="s">
        <v>62</v>
      </c>
      <c r="L1" t="s">
        <v>63</v>
      </c>
      <c r="M1" t="s">
        <v>64</v>
      </c>
      <c r="O1" t="s">
        <v>62</v>
      </c>
      <c r="P1" t="s">
        <v>63</v>
      </c>
      <c r="Q1" t="s">
        <v>64</v>
      </c>
      <c r="S1" t="s">
        <v>62</v>
      </c>
      <c r="T1" t="s">
        <v>63</v>
      </c>
      <c r="U1" t="s">
        <v>64</v>
      </c>
      <c r="W1" t="s">
        <v>62</v>
      </c>
      <c r="X1" t="s">
        <v>63</v>
      </c>
      <c r="Y1" t="s">
        <v>64</v>
      </c>
      <c r="AA1" t="s">
        <v>62</v>
      </c>
      <c r="AB1" t="s">
        <v>63</v>
      </c>
      <c r="AC1" t="s">
        <v>64</v>
      </c>
      <c r="AE1" t="s">
        <v>62</v>
      </c>
      <c r="AF1" t="s">
        <v>63</v>
      </c>
      <c r="AG1" t="s">
        <v>41</v>
      </c>
      <c r="AH1" t="s">
        <v>46</v>
      </c>
    </row>
    <row r="2" spans="1:34" x14ac:dyDescent="0.25">
      <c r="A2" t="s">
        <v>0</v>
      </c>
      <c r="B2" s="2">
        <f>VP!B1</f>
        <v>14</v>
      </c>
      <c r="C2" s="4" t="s">
        <v>2</v>
      </c>
      <c r="D2" s="1" t="s">
        <v>18</v>
      </c>
      <c r="F2">
        <v>10.5</v>
      </c>
      <c r="G2" s="24">
        <f>$B$5*(LOG(1-(1-$B$4)*(F2/$B$3-1)))/LOG($B$4)</f>
        <v>1.5140905581519417</v>
      </c>
      <c r="H2" s="28">
        <f>ROUNDDOWN(G2,0)</f>
        <v>1</v>
      </c>
      <c r="I2" s="28"/>
      <c r="J2">
        <v>10</v>
      </c>
      <c r="K2">
        <v>0</v>
      </c>
      <c r="L2" s="28">
        <f>H2</f>
        <v>1</v>
      </c>
      <c r="M2">
        <f>2*L2</f>
        <v>2</v>
      </c>
      <c r="O2">
        <f>K2</f>
        <v>0</v>
      </c>
      <c r="P2">
        <f>IF(M2&gt;M3+0.1,L2-1,L2)</f>
        <v>1</v>
      </c>
      <c r="Q2">
        <f>2*P2</f>
        <v>2</v>
      </c>
      <c r="S2">
        <f>O2</f>
        <v>0</v>
      </c>
      <c r="T2">
        <f>IF(Q2&gt;Q3+0.1,P2-1,P2)</f>
        <v>1</v>
      </c>
      <c r="U2">
        <f>2*T2</f>
        <v>2</v>
      </c>
      <c r="W2">
        <f>S2</f>
        <v>0</v>
      </c>
      <c r="X2">
        <f>IF(U2&gt;U3+0.1,T2-1,T2)</f>
        <v>1</v>
      </c>
      <c r="Y2">
        <f>2*X2</f>
        <v>2</v>
      </c>
      <c r="AA2">
        <f>W2</f>
        <v>0</v>
      </c>
      <c r="AB2">
        <f>IF(Y2&gt;Y3+0.1,X2-1,X2)</f>
        <v>1</v>
      </c>
      <c r="AC2">
        <f>2*AB2</f>
        <v>2</v>
      </c>
      <c r="AE2">
        <f>AA2</f>
        <v>0</v>
      </c>
      <c r="AF2">
        <f>IF(AC2&gt;AC3+0.1,AB2-1,AB2)</f>
        <v>1</v>
      </c>
      <c r="AH2">
        <f t="shared" ref="AH2:AH11" si="0">IF(AF2+0.1&lt;L2,1,0)</f>
        <v>0</v>
      </c>
    </row>
    <row r="3" spans="1:34" x14ac:dyDescent="0.25">
      <c r="A3" t="s">
        <v>3</v>
      </c>
      <c r="B3" s="2">
        <v>10</v>
      </c>
      <c r="C3" s="4" t="s">
        <v>1</v>
      </c>
      <c r="D3" s="4" t="s">
        <v>17</v>
      </c>
      <c r="F3">
        <v>11.5</v>
      </c>
      <c r="G3" s="24">
        <f>$B$5*(LOG(1-(1-$B$4)*(F3/$B$3-1)))/LOG($B$4)</f>
        <v>4.7315501579486616</v>
      </c>
      <c r="H3" s="28">
        <f t="shared" ref="H3:H11" si="1">ROUNDDOWN(G3,0)</f>
        <v>4</v>
      </c>
      <c r="I3" s="28"/>
      <c r="J3">
        <v>11</v>
      </c>
      <c r="K3" s="28">
        <f>L2+1</f>
        <v>2</v>
      </c>
      <c r="L3" s="28">
        <f>H3</f>
        <v>4</v>
      </c>
      <c r="M3" s="28">
        <f>L3-K3</f>
        <v>2</v>
      </c>
      <c r="O3">
        <f>P2+1</f>
        <v>2</v>
      </c>
      <c r="P3">
        <f t="shared" ref="P3:P11" si="2">IF(M3&gt;M4+0.1,L3-1,L3)</f>
        <v>4</v>
      </c>
      <c r="Q3" s="28">
        <f>P3-O3</f>
        <v>2</v>
      </c>
      <c r="S3">
        <f>T2+1</f>
        <v>2</v>
      </c>
      <c r="T3">
        <f t="shared" ref="T3:T11" si="3">IF(Q3&gt;Q4+0.1,P3-1,P3)</f>
        <v>4</v>
      </c>
      <c r="U3" s="28">
        <f>T3-S3</f>
        <v>2</v>
      </c>
      <c r="W3">
        <f>X2+1</f>
        <v>2</v>
      </c>
      <c r="X3">
        <f t="shared" ref="X3:X11" si="4">IF(U3&gt;U4+0.1,T3-1,T3)</f>
        <v>4</v>
      </c>
      <c r="Y3" s="28">
        <f>X3-W3</f>
        <v>2</v>
      </c>
      <c r="AA3">
        <f>AB2+1</f>
        <v>2</v>
      </c>
      <c r="AB3">
        <f t="shared" ref="AB3:AB11" si="5">IF(Y3&gt;Y4+0.1,X3-1,X3)</f>
        <v>4</v>
      </c>
      <c r="AC3" s="28">
        <f>AB3-AA3</f>
        <v>2</v>
      </c>
      <c r="AE3">
        <f>AF2+1</f>
        <v>2</v>
      </c>
      <c r="AF3">
        <f t="shared" ref="AF3:AF11" si="6">IF(AC3&gt;AC4+0.1,AB3-1,AB3)</f>
        <v>4</v>
      </c>
      <c r="AG3" t="b">
        <f>IF(AF3+0.1&gt;AF2,TRUE,1)</f>
        <v>1</v>
      </c>
      <c r="AH3">
        <f t="shared" si="0"/>
        <v>0</v>
      </c>
    </row>
    <row r="4" spans="1:34" x14ac:dyDescent="0.25">
      <c r="A4" t="s">
        <v>12</v>
      </c>
      <c r="B4" s="2">
        <f>(0.5*(5^0.5-1))^3</f>
        <v>0.23606797749978975</v>
      </c>
      <c r="C4" s="4" t="s">
        <v>6</v>
      </c>
      <c r="D4" s="1" t="s">
        <v>11</v>
      </c>
      <c r="F4">
        <v>12.5</v>
      </c>
      <c r="G4" s="24">
        <f>$B$5*(LOG(1-(1-$B$4)*(F4/$B$3-1)))/LOG($B$4)</f>
        <v>8.2395054228789455</v>
      </c>
      <c r="H4" s="28">
        <f t="shared" si="1"/>
        <v>8</v>
      </c>
      <c r="I4" s="28"/>
      <c r="J4">
        <v>12</v>
      </c>
      <c r="K4" s="28">
        <f t="shared" ref="K4:K12" si="7">L3+1</f>
        <v>5</v>
      </c>
      <c r="L4" s="28">
        <f>H4</f>
        <v>8</v>
      </c>
      <c r="M4" s="28">
        <f t="shared" ref="M4:M11" si="8">L4-K4</f>
        <v>3</v>
      </c>
      <c r="O4">
        <f t="shared" ref="O4:O12" si="9">P3+1</f>
        <v>5</v>
      </c>
      <c r="P4">
        <f t="shared" si="2"/>
        <v>8</v>
      </c>
      <c r="Q4" s="28">
        <f t="shared" ref="Q4:Q11" si="10">P4-O4</f>
        <v>3</v>
      </c>
      <c r="S4">
        <f t="shared" ref="S4:S12" si="11">T3+1</f>
        <v>5</v>
      </c>
      <c r="T4">
        <f t="shared" si="3"/>
        <v>8</v>
      </c>
      <c r="U4" s="28">
        <f t="shared" ref="U4:U11" si="12">T4-S4</f>
        <v>3</v>
      </c>
      <c r="W4">
        <f t="shared" ref="W4:W12" si="13">X3+1</f>
        <v>5</v>
      </c>
      <c r="X4">
        <f t="shared" si="4"/>
        <v>8</v>
      </c>
      <c r="Y4" s="28">
        <f t="shared" ref="Y4:Y11" si="14">X4-W4</f>
        <v>3</v>
      </c>
      <c r="AA4">
        <f t="shared" ref="AA4:AA12" si="15">AB3+1</f>
        <v>5</v>
      </c>
      <c r="AB4">
        <f t="shared" si="5"/>
        <v>8</v>
      </c>
      <c r="AC4" s="28">
        <f t="shared" ref="AC4:AC11" si="16">AB4-AA4</f>
        <v>3</v>
      </c>
      <c r="AE4">
        <f t="shared" ref="AE4:AE12" si="17">AF3+1</f>
        <v>5</v>
      </c>
      <c r="AF4">
        <f t="shared" si="6"/>
        <v>8</v>
      </c>
      <c r="AG4" t="b">
        <f t="shared" ref="AG4:AG11" si="18">IF(AF4+0.1&gt;AF3,TRUE,1)</f>
        <v>1</v>
      </c>
      <c r="AH4">
        <f t="shared" si="0"/>
        <v>0</v>
      </c>
    </row>
    <row r="5" spans="1:34" x14ac:dyDescent="0.25">
      <c r="A5" t="s">
        <v>4</v>
      </c>
      <c r="B5" s="3">
        <f>15*SQRT(B2)</f>
        <v>56.124860801609117</v>
      </c>
      <c r="C5" s="4" t="s">
        <v>5</v>
      </c>
      <c r="D5" s="1" t="s">
        <v>10</v>
      </c>
      <c r="F5">
        <v>13.5</v>
      </c>
      <c r="G5" s="24">
        <f>$B$5*(LOG(1-(1-$B$4)*(F5/$B$3-1)))/LOG($B$4)</f>
        <v>12.095665923221961</v>
      </c>
      <c r="H5" s="28">
        <f t="shared" si="1"/>
        <v>12</v>
      </c>
      <c r="I5" s="28"/>
      <c r="J5">
        <v>13</v>
      </c>
      <c r="K5" s="28">
        <f t="shared" si="7"/>
        <v>9</v>
      </c>
      <c r="L5" s="28">
        <f>H5</f>
        <v>12</v>
      </c>
      <c r="M5" s="28">
        <f t="shared" si="8"/>
        <v>3</v>
      </c>
      <c r="O5">
        <f t="shared" si="9"/>
        <v>9</v>
      </c>
      <c r="P5">
        <f t="shared" si="2"/>
        <v>12</v>
      </c>
      <c r="Q5" s="28">
        <f t="shared" si="10"/>
        <v>3</v>
      </c>
      <c r="S5">
        <f t="shared" si="11"/>
        <v>9</v>
      </c>
      <c r="T5">
        <f t="shared" si="3"/>
        <v>12</v>
      </c>
      <c r="U5" s="28">
        <f t="shared" si="12"/>
        <v>3</v>
      </c>
      <c r="W5">
        <f t="shared" si="13"/>
        <v>9</v>
      </c>
      <c r="X5">
        <f t="shared" si="4"/>
        <v>12</v>
      </c>
      <c r="Y5" s="28">
        <f t="shared" si="14"/>
        <v>3</v>
      </c>
      <c r="AA5">
        <f t="shared" si="15"/>
        <v>9</v>
      </c>
      <c r="AB5">
        <f t="shared" si="5"/>
        <v>12</v>
      </c>
      <c r="AC5" s="28">
        <f t="shared" si="16"/>
        <v>3</v>
      </c>
      <c r="AE5">
        <f t="shared" si="17"/>
        <v>9</v>
      </c>
      <c r="AF5">
        <f t="shared" si="6"/>
        <v>12</v>
      </c>
      <c r="AG5" t="b">
        <f t="shared" si="18"/>
        <v>1</v>
      </c>
      <c r="AH5">
        <f>IF(AF5+0.1&lt;L5,1,0)</f>
        <v>0</v>
      </c>
    </row>
    <row r="6" spans="1:34" x14ac:dyDescent="0.25">
      <c r="F6">
        <v>14.5</v>
      </c>
      <c r="G6" s="24">
        <f>$B$5*(LOG(1-(1-$B$4)*(F6/$B$3-1)))/LOG($B$4)</f>
        <v>16.376853817974343</v>
      </c>
      <c r="H6" s="28">
        <f t="shared" si="1"/>
        <v>16</v>
      </c>
      <c r="I6" s="28"/>
      <c r="J6">
        <v>14</v>
      </c>
      <c r="K6" s="28">
        <f t="shared" si="7"/>
        <v>13</v>
      </c>
      <c r="L6" s="28">
        <f>H6</f>
        <v>16</v>
      </c>
      <c r="M6" s="28">
        <f t="shared" si="8"/>
        <v>3</v>
      </c>
      <c r="O6">
        <f t="shared" si="9"/>
        <v>13</v>
      </c>
      <c r="P6">
        <f t="shared" si="2"/>
        <v>16</v>
      </c>
      <c r="Q6" s="28">
        <f t="shared" si="10"/>
        <v>3</v>
      </c>
      <c r="S6">
        <f t="shared" si="11"/>
        <v>13</v>
      </c>
      <c r="T6">
        <f t="shared" si="3"/>
        <v>16</v>
      </c>
      <c r="U6" s="28">
        <f t="shared" si="12"/>
        <v>3</v>
      </c>
      <c r="W6">
        <f t="shared" si="13"/>
        <v>13</v>
      </c>
      <c r="X6">
        <f t="shared" si="4"/>
        <v>16</v>
      </c>
      <c r="Y6" s="28">
        <f t="shared" si="14"/>
        <v>3</v>
      </c>
      <c r="AA6">
        <f t="shared" si="15"/>
        <v>13</v>
      </c>
      <c r="AB6">
        <f t="shared" si="5"/>
        <v>16</v>
      </c>
      <c r="AC6" s="28">
        <f t="shared" si="16"/>
        <v>3</v>
      </c>
      <c r="AE6">
        <f t="shared" si="17"/>
        <v>13</v>
      </c>
      <c r="AF6">
        <f t="shared" si="6"/>
        <v>16</v>
      </c>
      <c r="AG6" t="b">
        <f t="shared" si="18"/>
        <v>1</v>
      </c>
      <c r="AH6">
        <f t="shared" ref="AH6:AH11" si="19">IF(AF6+0.1&lt;L6,1,0)</f>
        <v>0</v>
      </c>
    </row>
    <row r="7" spans="1:34" x14ac:dyDescent="0.25">
      <c r="A7" t="s">
        <v>13</v>
      </c>
      <c r="B7" s="2">
        <f>VP!B3-VP!B4</f>
        <v>36</v>
      </c>
      <c r="D7" s="1" t="s">
        <v>16</v>
      </c>
      <c r="F7">
        <v>15.5</v>
      </c>
      <c r="G7" s="24">
        <f>$B$5*(LOG(1-(1-$B$4)*(F7/$B$3-1)))/LOG($B$4)</f>
        <v>21.188503012452877</v>
      </c>
      <c r="H7" s="28">
        <f t="shared" si="1"/>
        <v>21</v>
      </c>
      <c r="I7" s="28"/>
      <c r="J7">
        <v>15</v>
      </c>
      <c r="K7" s="28">
        <f t="shared" si="7"/>
        <v>17</v>
      </c>
      <c r="L7" s="28">
        <f>H7</f>
        <v>21</v>
      </c>
      <c r="M7" s="28">
        <f t="shared" si="8"/>
        <v>4</v>
      </c>
      <c r="O7">
        <f t="shared" si="9"/>
        <v>17</v>
      </c>
      <c r="P7">
        <f t="shared" si="2"/>
        <v>21</v>
      </c>
      <c r="Q7" s="28">
        <f t="shared" si="10"/>
        <v>4</v>
      </c>
      <c r="S7">
        <f t="shared" si="11"/>
        <v>17</v>
      </c>
      <c r="T7">
        <f t="shared" si="3"/>
        <v>21</v>
      </c>
      <c r="U7" s="28">
        <f t="shared" si="12"/>
        <v>4</v>
      </c>
      <c r="W7">
        <f t="shared" si="13"/>
        <v>17</v>
      </c>
      <c r="X7">
        <f t="shared" si="4"/>
        <v>21</v>
      </c>
      <c r="Y7" s="28">
        <f t="shared" si="14"/>
        <v>4</v>
      </c>
      <c r="AA7">
        <f t="shared" si="15"/>
        <v>17</v>
      </c>
      <c r="AB7">
        <f t="shared" si="5"/>
        <v>21</v>
      </c>
      <c r="AC7" s="28">
        <f t="shared" si="16"/>
        <v>4</v>
      </c>
      <c r="AE7">
        <f t="shared" si="17"/>
        <v>17</v>
      </c>
      <c r="AF7">
        <f t="shared" si="6"/>
        <v>21</v>
      </c>
      <c r="AG7" t="b">
        <f t="shared" si="18"/>
        <v>1</v>
      </c>
      <c r="AH7">
        <f t="shared" si="19"/>
        <v>0</v>
      </c>
    </row>
    <row r="8" spans="1:34" x14ac:dyDescent="0.25">
      <c r="A8" t="s">
        <v>15</v>
      </c>
      <c r="B8" s="2">
        <f>IF(B7&lt;0,-B7,B7)</f>
        <v>36</v>
      </c>
      <c r="C8" s="4" t="s">
        <v>9</v>
      </c>
      <c r="D8" s="4" t="s">
        <v>14</v>
      </c>
      <c r="F8">
        <v>16.5</v>
      </c>
      <c r="G8" s="24">
        <f>$B$5*(LOG(1-(1-$B$4)*(F8/$B$3-1)))/LOG($B$4)</f>
        <v>26.680908238868376</v>
      </c>
      <c r="H8" s="28">
        <f t="shared" si="1"/>
        <v>26</v>
      </c>
      <c r="I8" s="28"/>
      <c r="J8">
        <v>16</v>
      </c>
      <c r="K8" s="28">
        <f t="shared" si="7"/>
        <v>22</v>
      </c>
      <c r="L8" s="28">
        <f>H8</f>
        <v>26</v>
      </c>
      <c r="M8" s="28">
        <f t="shared" si="8"/>
        <v>4</v>
      </c>
      <c r="O8">
        <f t="shared" si="9"/>
        <v>22</v>
      </c>
      <c r="P8">
        <f t="shared" si="2"/>
        <v>26</v>
      </c>
      <c r="Q8" s="28">
        <f t="shared" si="10"/>
        <v>4</v>
      </c>
      <c r="S8">
        <f t="shared" si="11"/>
        <v>22</v>
      </c>
      <c r="T8">
        <f t="shared" si="3"/>
        <v>26</v>
      </c>
      <c r="U8" s="28">
        <f t="shared" si="12"/>
        <v>4</v>
      </c>
      <c r="W8">
        <f t="shared" si="13"/>
        <v>22</v>
      </c>
      <c r="X8">
        <f t="shared" si="4"/>
        <v>26</v>
      </c>
      <c r="Y8" s="28">
        <f t="shared" si="14"/>
        <v>4</v>
      </c>
      <c r="AA8">
        <f t="shared" si="15"/>
        <v>22</v>
      </c>
      <c r="AB8">
        <f t="shared" si="5"/>
        <v>26</v>
      </c>
      <c r="AC8" s="28">
        <f t="shared" si="16"/>
        <v>4</v>
      </c>
      <c r="AE8">
        <f t="shared" si="17"/>
        <v>22</v>
      </c>
      <c r="AF8">
        <f t="shared" si="6"/>
        <v>26</v>
      </c>
      <c r="AG8" t="b">
        <f t="shared" si="18"/>
        <v>1</v>
      </c>
      <c r="AH8">
        <f t="shared" si="19"/>
        <v>0</v>
      </c>
    </row>
    <row r="9" spans="1:34" x14ac:dyDescent="0.25">
      <c r="F9">
        <v>17.5</v>
      </c>
      <c r="G9" s="24">
        <f>$B$5*(LOG(1-(1-$B$4)*(F9/$B$3-1)))/LOG($B$4)</f>
        <v>33.078948140325252</v>
      </c>
      <c r="H9" s="28">
        <f t="shared" si="1"/>
        <v>33</v>
      </c>
      <c r="I9" s="28"/>
      <c r="J9">
        <v>17</v>
      </c>
      <c r="K9" s="28">
        <f t="shared" si="7"/>
        <v>27</v>
      </c>
      <c r="L9" s="28">
        <f>H9</f>
        <v>33</v>
      </c>
      <c r="M9" s="28">
        <f t="shared" si="8"/>
        <v>6</v>
      </c>
      <c r="O9">
        <f t="shared" si="9"/>
        <v>27</v>
      </c>
      <c r="P9">
        <f t="shared" si="2"/>
        <v>33</v>
      </c>
      <c r="Q9" s="28">
        <f t="shared" si="10"/>
        <v>6</v>
      </c>
      <c r="S9">
        <f t="shared" si="11"/>
        <v>27</v>
      </c>
      <c r="T9">
        <f t="shared" si="3"/>
        <v>33</v>
      </c>
      <c r="U9" s="28">
        <f t="shared" si="12"/>
        <v>6</v>
      </c>
      <c r="W9">
        <f t="shared" si="13"/>
        <v>27</v>
      </c>
      <c r="X9">
        <f t="shared" si="4"/>
        <v>33</v>
      </c>
      <c r="Y9" s="28">
        <f t="shared" si="14"/>
        <v>6</v>
      </c>
      <c r="AA9">
        <f t="shared" si="15"/>
        <v>27</v>
      </c>
      <c r="AB9">
        <f t="shared" si="5"/>
        <v>33</v>
      </c>
      <c r="AC9" s="28">
        <f t="shared" si="16"/>
        <v>6</v>
      </c>
      <c r="AE9">
        <f t="shared" si="17"/>
        <v>27</v>
      </c>
      <c r="AF9">
        <f t="shared" si="6"/>
        <v>33</v>
      </c>
      <c r="AG9" t="b">
        <f t="shared" si="18"/>
        <v>1</v>
      </c>
      <c r="AH9">
        <f t="shared" si="19"/>
        <v>0</v>
      </c>
    </row>
    <row r="10" spans="1:34" x14ac:dyDescent="0.25">
      <c r="A10" t="s">
        <v>7</v>
      </c>
      <c r="B10" s="25">
        <f>IF(B8&gt;B5,20,ROUND(B3+B3*((1-B4^(B8/B5))/(1-B4)),2))</f>
        <v>17.899999999999999</v>
      </c>
      <c r="D10" s="1" t="s">
        <v>45</v>
      </c>
      <c r="F10">
        <v>18.5</v>
      </c>
      <c r="G10" s="24">
        <f>$B$5*(LOG(1-(1-$B$4)*(F10/$B$3-1)))/LOG($B$4)</f>
        <v>40.741406683941442</v>
      </c>
      <c r="H10" s="28">
        <f t="shared" si="1"/>
        <v>40</v>
      </c>
      <c r="I10" s="28"/>
      <c r="J10">
        <v>18</v>
      </c>
      <c r="K10" s="28">
        <f t="shared" si="7"/>
        <v>34</v>
      </c>
      <c r="L10" s="28">
        <f>H10</f>
        <v>40</v>
      </c>
      <c r="M10" s="28">
        <f t="shared" si="8"/>
        <v>6</v>
      </c>
      <c r="O10">
        <f t="shared" si="9"/>
        <v>34</v>
      </c>
      <c r="P10">
        <f t="shared" si="2"/>
        <v>40</v>
      </c>
      <c r="Q10" s="28">
        <f t="shared" si="10"/>
        <v>6</v>
      </c>
      <c r="S10">
        <f t="shared" si="11"/>
        <v>34</v>
      </c>
      <c r="T10">
        <f t="shared" si="3"/>
        <v>40</v>
      </c>
      <c r="U10" s="28">
        <f t="shared" si="12"/>
        <v>6</v>
      </c>
      <c r="W10">
        <f t="shared" si="13"/>
        <v>34</v>
      </c>
      <c r="X10">
        <f t="shared" si="4"/>
        <v>40</v>
      </c>
      <c r="Y10" s="28">
        <f t="shared" si="14"/>
        <v>6</v>
      </c>
      <c r="AA10">
        <f t="shared" si="15"/>
        <v>34</v>
      </c>
      <c r="AB10">
        <f t="shared" si="5"/>
        <v>40</v>
      </c>
      <c r="AC10" s="28">
        <f t="shared" si="16"/>
        <v>6</v>
      </c>
      <c r="AE10">
        <f t="shared" si="17"/>
        <v>34</v>
      </c>
      <c r="AF10">
        <f t="shared" si="6"/>
        <v>40</v>
      </c>
      <c r="AG10" t="b">
        <f t="shared" si="18"/>
        <v>1</v>
      </c>
      <c r="AH10">
        <f t="shared" si="19"/>
        <v>0</v>
      </c>
    </row>
    <row r="11" spans="1:34" x14ac:dyDescent="0.25">
      <c r="F11">
        <v>19.5</v>
      </c>
      <c r="G11" s="24">
        <f>$B$5*(LOG(1-(1-$B$4)*(F11/$B$3-1)))/LOG($B$4)</f>
        <v>50.294275956884796</v>
      </c>
      <c r="H11" s="28">
        <f t="shared" si="1"/>
        <v>50</v>
      </c>
      <c r="I11" s="28"/>
      <c r="J11">
        <v>19</v>
      </c>
      <c r="K11" s="28">
        <f t="shared" si="7"/>
        <v>41</v>
      </c>
      <c r="L11" s="28">
        <f>H11</f>
        <v>50</v>
      </c>
      <c r="M11" s="28">
        <f t="shared" si="8"/>
        <v>9</v>
      </c>
      <c r="O11">
        <f t="shared" si="9"/>
        <v>41</v>
      </c>
      <c r="P11" s="28">
        <f>L11</f>
        <v>50</v>
      </c>
      <c r="Q11" s="28">
        <f t="shared" si="10"/>
        <v>9</v>
      </c>
      <c r="S11">
        <f t="shared" si="11"/>
        <v>41</v>
      </c>
      <c r="T11" s="28">
        <f>P11</f>
        <v>50</v>
      </c>
      <c r="U11" s="28">
        <f t="shared" si="12"/>
        <v>9</v>
      </c>
      <c r="W11">
        <f t="shared" si="13"/>
        <v>41</v>
      </c>
      <c r="X11" s="28">
        <f>T11</f>
        <v>50</v>
      </c>
      <c r="Y11" s="28">
        <f t="shared" si="14"/>
        <v>9</v>
      </c>
      <c r="AA11">
        <f t="shared" si="15"/>
        <v>41</v>
      </c>
      <c r="AB11" s="28">
        <f>X11</f>
        <v>50</v>
      </c>
      <c r="AC11" s="28">
        <f t="shared" si="16"/>
        <v>9</v>
      </c>
      <c r="AE11">
        <f t="shared" si="17"/>
        <v>41</v>
      </c>
      <c r="AF11" s="28">
        <f>AB11</f>
        <v>50</v>
      </c>
      <c r="AG11" t="b">
        <f t="shared" si="18"/>
        <v>1</v>
      </c>
      <c r="AH11">
        <f t="shared" si="19"/>
        <v>0</v>
      </c>
    </row>
    <row r="12" spans="1:34" x14ac:dyDescent="0.25">
      <c r="A12" t="s">
        <v>42</v>
      </c>
      <c r="B12" s="45">
        <f>VLOOKUP(B8,'Udregning 2'!A2:B146,2)</f>
        <v>17.91</v>
      </c>
      <c r="D12" s="26" t="s">
        <v>59</v>
      </c>
      <c r="J12">
        <v>20</v>
      </c>
      <c r="K12" s="28">
        <f t="shared" si="7"/>
        <v>51</v>
      </c>
      <c r="L12" s="28"/>
      <c r="O12">
        <f t="shared" si="9"/>
        <v>51</v>
      </c>
      <c r="S12">
        <f t="shared" si="11"/>
        <v>51</v>
      </c>
      <c r="W12">
        <f t="shared" si="13"/>
        <v>51</v>
      </c>
      <c r="AA12">
        <f t="shared" si="15"/>
        <v>51</v>
      </c>
      <c r="AE12">
        <f t="shared" si="17"/>
        <v>51</v>
      </c>
    </row>
    <row r="13" spans="1:34" x14ac:dyDescent="0.25">
      <c r="B13" s="26"/>
      <c r="D13" s="26"/>
    </row>
    <row r="14" spans="1:34" x14ac:dyDescent="0.25">
      <c r="B14" s="26"/>
      <c r="D14" s="26"/>
    </row>
    <row r="15" spans="1:34" ht="15" customHeight="1" x14ac:dyDescent="0.25">
      <c r="A15" s="4" t="s">
        <v>98</v>
      </c>
    </row>
    <row r="16" spans="1:34" ht="15" customHeight="1" x14ac:dyDescent="0.25">
      <c r="A16" s="26" t="s">
        <v>99</v>
      </c>
    </row>
    <row r="17" spans="1:4" ht="15" customHeight="1" x14ac:dyDescent="0.25">
      <c r="A17" t="s">
        <v>39</v>
      </c>
      <c r="B17" s="4">
        <f>SUM('Udregning 2'!E3:E122)</f>
        <v>3</v>
      </c>
      <c r="D17" s="26" t="s">
        <v>44</v>
      </c>
    </row>
    <row r="18" spans="1:4" x14ac:dyDescent="0.25">
      <c r="A18" t="s">
        <v>41</v>
      </c>
      <c r="B18" s="4">
        <f>SUM('Udregning 2'!C3:C122)</f>
        <v>0</v>
      </c>
      <c r="D18" s="27" t="s">
        <v>43</v>
      </c>
    </row>
    <row r="19" spans="1:4" x14ac:dyDescent="0.25">
      <c r="D19" s="27"/>
    </row>
    <row r="21" spans="1:4" x14ac:dyDescent="0.25">
      <c r="A21" s="4" t="s">
        <v>100</v>
      </c>
    </row>
    <row r="22" spans="1:4" x14ac:dyDescent="0.25">
      <c r="A22" s="26" t="s">
        <v>101</v>
      </c>
    </row>
    <row r="23" spans="1:4" x14ac:dyDescent="0.25">
      <c r="A23" t="s">
        <v>39</v>
      </c>
      <c r="B23">
        <f>SUM(AH2:AH11)</f>
        <v>0</v>
      </c>
      <c r="D23" s="26" t="s">
        <v>44</v>
      </c>
    </row>
    <row r="24" spans="1:4" x14ac:dyDescent="0.25">
      <c r="A24" t="s">
        <v>41</v>
      </c>
      <c r="B24">
        <f>SUM(AG3:AG11)</f>
        <v>0</v>
      </c>
      <c r="D24" s="27" t="s">
        <v>43</v>
      </c>
    </row>
    <row r="25" spans="1:4" x14ac:dyDescent="0.25">
      <c r="D25" s="27"/>
    </row>
  </sheetData>
  <mergeCells count="2">
    <mergeCell ref="D18:D19"/>
    <mergeCell ref="D24:D2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6"/>
  <sheetViews>
    <sheetView workbookViewId="0">
      <selection activeCell="G1" sqref="G1"/>
    </sheetView>
  </sheetViews>
  <sheetFormatPr defaultRowHeight="15" x14ac:dyDescent="0.25"/>
  <cols>
    <col min="3" max="4" width="9.140625" style="43"/>
    <col min="5" max="5" width="6.140625" bestFit="1" customWidth="1"/>
    <col min="6" max="6" width="9.140625" style="43"/>
    <col min="8" max="8" width="8.7109375" style="34" customWidth="1"/>
    <col min="9" max="9" width="7.42578125" style="35" bestFit="1" customWidth="1"/>
    <col min="10" max="10" width="5.5703125" style="34" bestFit="1" customWidth="1"/>
    <col min="11" max="11" width="7.42578125" style="35" bestFit="1" customWidth="1"/>
    <col min="12" max="12" width="5.5703125" style="34" bestFit="1" customWidth="1"/>
    <col min="13" max="13" width="7.42578125" style="35" bestFit="1" customWidth="1"/>
    <col min="14" max="14" width="5.5703125" style="34" bestFit="1" customWidth="1"/>
    <col min="15" max="15" width="7.42578125" style="35" bestFit="1" customWidth="1"/>
    <col min="16" max="16" width="5.5703125" style="34" bestFit="1" customWidth="1"/>
    <col min="17" max="17" width="7.42578125" style="35" bestFit="1" customWidth="1"/>
    <col min="18" max="18" width="5.5703125" style="34" bestFit="1" customWidth="1"/>
    <col min="19" max="19" width="7.42578125" style="35" bestFit="1" customWidth="1"/>
    <col min="20" max="20" width="5.5703125" style="34" bestFit="1" customWidth="1"/>
    <col min="21" max="21" width="7.42578125" style="35" bestFit="1" customWidth="1"/>
    <col min="22" max="22" width="5.5703125" style="34" bestFit="1" customWidth="1"/>
    <col min="23" max="23" width="7.42578125" style="35" bestFit="1" customWidth="1"/>
    <col min="24" max="24" width="5.5703125" style="34" bestFit="1" customWidth="1"/>
    <col min="25" max="25" width="7.42578125" style="35" bestFit="1" customWidth="1"/>
    <col min="26" max="26" width="5.5703125" style="34" bestFit="1" customWidth="1"/>
    <col min="27" max="27" width="7.42578125" style="35" bestFit="1" customWidth="1"/>
    <col min="28" max="28" width="5.5703125" style="34" bestFit="1" customWidth="1"/>
    <col min="29" max="29" width="7.42578125" style="35" bestFit="1" customWidth="1"/>
    <col min="30" max="30" width="5.5703125" style="34" bestFit="1" customWidth="1"/>
    <col min="31" max="31" width="7.42578125" style="35" bestFit="1" customWidth="1"/>
    <col min="32" max="32" width="5.5703125" style="34" bestFit="1" customWidth="1"/>
  </cols>
  <sheetData>
    <row r="1" spans="1:32" ht="30" x14ac:dyDescent="0.25">
      <c r="A1" s="29" t="s">
        <v>8</v>
      </c>
      <c r="B1" s="29" t="s">
        <v>7</v>
      </c>
      <c r="C1" s="41" t="s">
        <v>41</v>
      </c>
      <c r="D1" s="41"/>
      <c r="E1" s="37" t="s">
        <v>46</v>
      </c>
      <c r="F1" s="41"/>
      <c r="G1" s="38" t="s">
        <v>21</v>
      </c>
      <c r="H1" s="30" t="s">
        <v>23</v>
      </c>
      <c r="I1" s="31" t="s">
        <v>24</v>
      </c>
      <c r="J1" s="36" t="s">
        <v>29</v>
      </c>
      <c r="K1" s="31" t="s">
        <v>24</v>
      </c>
      <c r="L1" s="36" t="s">
        <v>28</v>
      </c>
      <c r="M1" s="31" t="s">
        <v>24</v>
      </c>
      <c r="N1" s="36" t="s">
        <v>30</v>
      </c>
      <c r="O1" s="31" t="s">
        <v>24</v>
      </c>
      <c r="P1" s="36" t="s">
        <v>31</v>
      </c>
      <c r="Q1" s="31" t="s">
        <v>24</v>
      </c>
      <c r="R1" s="36" t="s">
        <v>32</v>
      </c>
      <c r="S1" s="31" t="s">
        <v>24</v>
      </c>
      <c r="T1" s="36" t="s">
        <v>33</v>
      </c>
      <c r="U1" s="31" t="s">
        <v>24</v>
      </c>
      <c r="V1" s="36" t="s">
        <v>34</v>
      </c>
      <c r="W1" s="31" t="s">
        <v>24</v>
      </c>
      <c r="X1" s="36" t="s">
        <v>35</v>
      </c>
      <c r="Y1" s="31" t="s">
        <v>24</v>
      </c>
      <c r="Z1" s="36" t="s">
        <v>36</v>
      </c>
      <c r="AA1" s="31" t="s">
        <v>24</v>
      </c>
      <c r="AB1" s="36" t="s">
        <v>37</v>
      </c>
      <c r="AC1" s="31" t="s">
        <v>24</v>
      </c>
      <c r="AD1" s="36" t="s">
        <v>38</v>
      </c>
      <c r="AE1" s="31" t="s">
        <v>24</v>
      </c>
      <c r="AF1" s="36" t="s">
        <v>40</v>
      </c>
    </row>
    <row r="2" spans="1:32" x14ac:dyDescent="0.25">
      <c r="A2" s="17">
        <v>0</v>
      </c>
      <c r="B2" s="44">
        <f>AF2</f>
        <v>10</v>
      </c>
      <c r="D2" s="4"/>
      <c r="F2" s="42"/>
      <c r="G2" s="39">
        <f>IF(A2&gt;Udregninger!$B$5,20,Udregninger!$B$3+Udregninger!$B$3*((1-Udregninger!$B$4^(A2/Udregninger!$B$5))/(1-Udregninger!$B$4)))</f>
        <v>10</v>
      </c>
      <c r="H2" s="32">
        <f>ROUND(G2,2)</f>
        <v>10</v>
      </c>
      <c r="I2" s="33"/>
      <c r="J2" s="32">
        <f>H2</f>
        <v>10</v>
      </c>
      <c r="K2" s="33"/>
      <c r="L2" s="32">
        <f>J2</f>
        <v>10</v>
      </c>
      <c r="M2" s="33"/>
      <c r="N2" s="32">
        <f>L2</f>
        <v>10</v>
      </c>
      <c r="O2" s="33"/>
      <c r="P2" s="32">
        <f>N2</f>
        <v>10</v>
      </c>
      <c r="Q2" s="33"/>
      <c r="R2" s="32">
        <f>P2</f>
        <v>10</v>
      </c>
      <c r="S2" s="33"/>
      <c r="T2" s="32">
        <f>R2</f>
        <v>10</v>
      </c>
      <c r="U2" s="33"/>
      <c r="V2" s="32">
        <f>T2</f>
        <v>10</v>
      </c>
      <c r="W2" s="33"/>
      <c r="X2" s="32">
        <f>V2</f>
        <v>10</v>
      </c>
      <c r="Y2" s="33"/>
      <c r="Z2" s="32">
        <f>X2</f>
        <v>10</v>
      </c>
      <c r="AA2" s="33"/>
      <c r="AB2" s="32">
        <f>Z2</f>
        <v>10</v>
      </c>
      <c r="AC2" s="33"/>
      <c r="AD2" s="32">
        <f>AB2</f>
        <v>10</v>
      </c>
      <c r="AE2" s="33"/>
      <c r="AF2" s="32">
        <f>AD2</f>
        <v>10</v>
      </c>
    </row>
    <row r="3" spans="1:32" x14ac:dyDescent="0.25">
      <c r="A3" s="17">
        <v>1</v>
      </c>
      <c r="B3" s="44">
        <f>AF3</f>
        <v>10.33</v>
      </c>
      <c r="C3" s="42" t="b">
        <f>IF((B3-B2+0.001)&gt;(B4-B3),TRUE,1)</f>
        <v>1</v>
      </c>
      <c r="D3" s="42"/>
      <c r="E3">
        <f>IF((H3-AF3+0.001)&gt;0,0,1)</f>
        <v>0</v>
      </c>
      <c r="F3" s="42"/>
      <c r="G3" s="39">
        <f>IF(A3&gt;Udregninger!$B$5,20,Udregninger!$B$3+Udregninger!$B$3*((1-Udregninger!$B$4^(A3/Udregninger!$B$5))/(1-Udregninger!$B$4)))</f>
        <v>10.332410012146536</v>
      </c>
      <c r="H3" s="32">
        <f>ROUND(G3,2)</f>
        <v>10.33</v>
      </c>
      <c r="I3" s="33">
        <f>H3-H2</f>
        <v>0.33000000000000007</v>
      </c>
      <c r="J3" s="32">
        <f>IF((I4&gt;(0.001+I3)),H3+0.01,H3)</f>
        <v>10.33</v>
      </c>
      <c r="K3" s="33">
        <f>J3-J2</f>
        <v>0.33000000000000007</v>
      </c>
      <c r="L3" s="32">
        <f>IF((K4&gt;(0.001+K3)),J3+0.01,J3)</f>
        <v>10.33</v>
      </c>
      <c r="M3" s="33">
        <f>L3-L2</f>
        <v>0.33000000000000007</v>
      </c>
      <c r="N3" s="32">
        <f>IF((M4&gt;(0.001+M3)),L3+0.01,L3)</f>
        <v>10.33</v>
      </c>
      <c r="O3" s="33">
        <f>N3-N2</f>
        <v>0.33000000000000007</v>
      </c>
      <c r="P3" s="32">
        <f>IF((O4&gt;(0.001+O3)),N3+0.01,N3)</f>
        <v>10.33</v>
      </c>
      <c r="Q3" s="33">
        <f>P3-P2</f>
        <v>0.33000000000000007</v>
      </c>
      <c r="R3" s="32">
        <f>IF((Q4&gt;(0.001+Q3)),P3+0.01,P3)</f>
        <v>10.33</v>
      </c>
      <c r="S3" s="33">
        <f>R3-R2</f>
        <v>0.33000000000000007</v>
      </c>
      <c r="T3" s="32">
        <f>IF((S4&gt;(0.001+S3)),R3+0.01,R3)</f>
        <v>10.33</v>
      </c>
      <c r="U3" s="33">
        <f>T3-T2</f>
        <v>0.33000000000000007</v>
      </c>
      <c r="V3" s="32">
        <f>IF((U4&gt;(0.001+U3)),T3+0.01,T3)</f>
        <v>10.33</v>
      </c>
      <c r="W3" s="33">
        <f>V3-V2</f>
        <v>0.33000000000000007</v>
      </c>
      <c r="X3" s="32">
        <f>IF((W4&gt;(0.001+W3)),V3+0.01,V3)</f>
        <v>10.33</v>
      </c>
      <c r="Y3" s="33">
        <f>X3-X2</f>
        <v>0.33000000000000007</v>
      </c>
      <c r="Z3" s="32">
        <f>IF((Y4&gt;(0.001+Y3)),X3+0.01,X3)</f>
        <v>10.33</v>
      </c>
      <c r="AA3" s="33">
        <f>Z3-Z2</f>
        <v>0.33000000000000007</v>
      </c>
      <c r="AB3" s="32">
        <f>IF((AA4&gt;(0.001+AA3)),Z3+0.01,Z3)</f>
        <v>10.33</v>
      </c>
      <c r="AC3" s="33">
        <f>AB3-AB2</f>
        <v>0.33000000000000007</v>
      </c>
      <c r="AD3" s="32">
        <f>IF((AC4&gt;(0.001+AC3)),AB3+0.01,AB3)</f>
        <v>10.33</v>
      </c>
      <c r="AE3" s="33">
        <f>AD3-AD2</f>
        <v>0.33000000000000007</v>
      </c>
      <c r="AF3" s="32">
        <f>IF((AE4&gt;(0.001+AE3)),AD3+0.01,AD3)</f>
        <v>10.33</v>
      </c>
    </row>
    <row r="4" spans="1:32" x14ac:dyDescent="0.25">
      <c r="A4" s="17">
        <v>2</v>
      </c>
      <c r="B4" s="44">
        <f>AF4</f>
        <v>10.66</v>
      </c>
      <c r="C4" s="42" t="b">
        <f>IF((B4-B3+0.001)&gt;(B5-B4),TRUE,1)</f>
        <v>1</v>
      </c>
      <c r="D4" s="42"/>
      <c r="E4">
        <f>IF((H4-AF4+0.001)&gt;0,0,1)</f>
        <v>0</v>
      </c>
      <c r="F4" s="42"/>
      <c r="G4" s="39">
        <f>IF(A4&gt;Udregninger!$B$5,20,Udregninger!$B$3+Udregninger!$B$3*((1-Udregninger!$B$4^(A4/Udregninger!$B$5))/(1-Udregninger!$B$4)))</f>
        <v>10.656378849224293</v>
      </c>
      <c r="H4" s="32">
        <f>ROUND(G4,2)</f>
        <v>10.66</v>
      </c>
      <c r="I4" s="33">
        <f>H4-H3</f>
        <v>0.33000000000000007</v>
      </c>
      <c r="J4" s="32">
        <f>IF((I5&gt;(0.001+I4)),H4+0.01,H4)</f>
        <v>10.66</v>
      </c>
      <c r="K4" s="33">
        <f>J4-J3</f>
        <v>0.33000000000000007</v>
      </c>
      <c r="L4" s="32">
        <f>IF((K5&gt;(0.001+K4)),J4+0.01,J4)</f>
        <v>10.66</v>
      </c>
      <c r="M4" s="33">
        <f>L4-L3</f>
        <v>0.33000000000000007</v>
      </c>
      <c r="N4" s="32">
        <f>IF((M5&gt;(0.001+M4)),L4+0.01,L4)</f>
        <v>10.66</v>
      </c>
      <c r="O4" s="33">
        <f>N4-N3</f>
        <v>0.33000000000000007</v>
      </c>
      <c r="P4" s="32">
        <f>IF((O5&gt;(0.001+O4)),N4+0.01,N4)</f>
        <v>10.66</v>
      </c>
      <c r="Q4" s="33">
        <f>P4-P3</f>
        <v>0.33000000000000007</v>
      </c>
      <c r="R4" s="32">
        <f>IF((Q5&gt;(0.001+Q4)),P4+0.01,P4)</f>
        <v>10.66</v>
      </c>
      <c r="S4" s="33">
        <f>R4-R3</f>
        <v>0.33000000000000007</v>
      </c>
      <c r="T4" s="32">
        <f>IF((S5&gt;(0.001+S4)),R4+0.01,R4)</f>
        <v>10.66</v>
      </c>
      <c r="U4" s="33">
        <f>T4-T3</f>
        <v>0.33000000000000007</v>
      </c>
      <c r="V4" s="32">
        <f>IF((U5&gt;(0.001+U4)),T4+0.01,T4)</f>
        <v>10.66</v>
      </c>
      <c r="W4" s="33">
        <f>V4-V3</f>
        <v>0.33000000000000007</v>
      </c>
      <c r="X4" s="32">
        <f>IF((W5&gt;(0.001+W4)),V4+0.01,V4)</f>
        <v>10.66</v>
      </c>
      <c r="Y4" s="33">
        <f>X4-X3</f>
        <v>0.33000000000000007</v>
      </c>
      <c r="Z4" s="32">
        <f>IF((Y5&gt;(0.001+Y4)),X4+0.01,X4)</f>
        <v>10.66</v>
      </c>
      <c r="AA4" s="33">
        <f>Z4-Z3</f>
        <v>0.33000000000000007</v>
      </c>
      <c r="AB4" s="32">
        <f>IF((AA5&gt;(0.001+AA4)),Z4+0.01,Z4)</f>
        <v>10.66</v>
      </c>
      <c r="AC4" s="33">
        <f>AB4-AB3</f>
        <v>0.33000000000000007</v>
      </c>
      <c r="AD4" s="32">
        <f>IF((AC5&gt;(0.001+AC4)),AB4+0.01,AB4)</f>
        <v>10.66</v>
      </c>
      <c r="AE4" s="33">
        <f>AD4-AD3</f>
        <v>0.33000000000000007</v>
      </c>
      <c r="AF4" s="32">
        <f>IF((AE5&gt;(0.001+AE4)),AD4+0.01,AD4)</f>
        <v>10.66</v>
      </c>
    </row>
    <row r="5" spans="1:32" x14ac:dyDescent="0.25">
      <c r="A5" s="17">
        <v>3</v>
      </c>
      <c r="B5" s="44">
        <f>AF5</f>
        <v>10.97</v>
      </c>
      <c r="C5" s="42" t="b">
        <f>IF((B5-B4+0.001)&gt;(B6-B5),TRUE,1)</f>
        <v>1</v>
      </c>
      <c r="D5" s="42"/>
      <c r="E5">
        <f>IF((H5-AF5+0.001)&gt;0,0,1)</f>
        <v>0</v>
      </c>
      <c r="F5" s="42"/>
      <c r="G5" s="39">
        <f>IF(A5&gt;Udregninger!$B$5,20,Udregninger!$B$3+Udregninger!$B$3*((1-Udregninger!$B$4^(A5/Udregninger!$B$5))/(1-Udregninger!$B$4)))</f>
        <v>10.972120865295839</v>
      </c>
      <c r="H5" s="32">
        <f>ROUND(G5,2)</f>
        <v>10.97</v>
      </c>
      <c r="I5" s="33">
        <f>H5-H4</f>
        <v>0.3100000000000005</v>
      </c>
      <c r="J5" s="32">
        <f>IF((I6&gt;(0.001+I5)),H5+0.01,H5)</f>
        <v>10.97</v>
      </c>
      <c r="K5" s="33">
        <f>J5-J4</f>
        <v>0.3100000000000005</v>
      </c>
      <c r="L5" s="32">
        <f>IF((K6&gt;(0.001+K5)),J5+0.01,J5)</f>
        <v>10.97</v>
      </c>
      <c r="M5" s="33">
        <f>L5-L4</f>
        <v>0.3100000000000005</v>
      </c>
      <c r="N5" s="32">
        <f>IF((M6&gt;(0.001+M5)),L5+0.01,L5)</f>
        <v>10.97</v>
      </c>
      <c r="O5" s="33">
        <f>N5-N4</f>
        <v>0.3100000000000005</v>
      </c>
      <c r="P5" s="32">
        <f>IF((O6&gt;(0.001+O5)),N5+0.01,N5)</f>
        <v>10.97</v>
      </c>
      <c r="Q5" s="33">
        <f>P5-P4</f>
        <v>0.3100000000000005</v>
      </c>
      <c r="R5" s="32">
        <f>IF((Q6&gt;(0.001+Q5)),P5+0.01,P5)</f>
        <v>10.97</v>
      </c>
      <c r="S5" s="33">
        <f>R5-R4</f>
        <v>0.3100000000000005</v>
      </c>
      <c r="T5" s="32">
        <f>IF((S6&gt;(0.001+S5)),R5+0.01,R5)</f>
        <v>10.97</v>
      </c>
      <c r="U5" s="33">
        <f>T5-T4</f>
        <v>0.3100000000000005</v>
      </c>
      <c r="V5" s="32">
        <f>IF((U6&gt;(0.001+U5)),T5+0.01,T5)</f>
        <v>10.97</v>
      </c>
      <c r="W5" s="33">
        <f>V5-V4</f>
        <v>0.3100000000000005</v>
      </c>
      <c r="X5" s="32">
        <f>IF((W6&gt;(0.001+W5)),V5+0.01,V5)</f>
        <v>10.97</v>
      </c>
      <c r="Y5" s="33">
        <f>X5-X4</f>
        <v>0.3100000000000005</v>
      </c>
      <c r="Z5" s="32">
        <f>IF((Y6&gt;(0.001+Y5)),X5+0.01,X5)</f>
        <v>10.97</v>
      </c>
      <c r="AA5" s="33">
        <f>Z5-Z4</f>
        <v>0.3100000000000005</v>
      </c>
      <c r="AB5" s="32">
        <f>IF((AA6&gt;(0.001+AA5)),Z5+0.01,Z5)</f>
        <v>10.97</v>
      </c>
      <c r="AC5" s="33">
        <f>AB5-AB4</f>
        <v>0.3100000000000005</v>
      </c>
      <c r="AD5" s="32">
        <f>IF((AC6&gt;(0.001+AC5)),AB5+0.01,AB5)</f>
        <v>10.97</v>
      </c>
      <c r="AE5" s="33">
        <f>AD5-AD4</f>
        <v>0.3100000000000005</v>
      </c>
      <c r="AF5" s="32">
        <f>IF((AE6&gt;(0.001+AE5)),AD5+0.01,AD5)</f>
        <v>10.97</v>
      </c>
    </row>
    <row r="6" spans="1:32" x14ac:dyDescent="0.25">
      <c r="A6" s="17">
        <v>4</v>
      </c>
      <c r="B6" s="44">
        <f>AF6</f>
        <v>11.28</v>
      </c>
      <c r="C6" s="42" t="b">
        <f>IF((B6-B5+0.001)&gt;(B7-B6),TRUE,1)</f>
        <v>1</v>
      </c>
      <c r="D6" s="42"/>
      <c r="E6">
        <f>IF((H6-AF6+0.001)&gt;0,0,1)</f>
        <v>0</v>
      </c>
      <c r="F6" s="42"/>
      <c r="G6" s="39">
        <f>IF(A6&gt;Udregninger!$B$5,20,Udregninger!$B$3+Udregninger!$B$3*((1-Udregninger!$B$4^(A6/Udregninger!$B$5))/(1-Udregninger!$B$4)))</f>
        <v>11.279844971145552</v>
      </c>
      <c r="H6" s="32">
        <f>ROUND(G6,2)</f>
        <v>11.28</v>
      </c>
      <c r="I6" s="33">
        <f>H6-H5</f>
        <v>0.30999999999999872</v>
      </c>
      <c r="J6" s="32">
        <f>IF((I7&gt;(0.001+I6)),H6+0.01,H6)</f>
        <v>11.28</v>
      </c>
      <c r="K6" s="33">
        <f>J6-J5</f>
        <v>0.30999999999999872</v>
      </c>
      <c r="L6" s="32">
        <f>IF((K7&gt;(0.001+K6)),J6+0.01,J6)</f>
        <v>11.28</v>
      </c>
      <c r="M6" s="33">
        <f>L6-L5</f>
        <v>0.30999999999999872</v>
      </c>
      <c r="N6" s="32">
        <f>IF((M7&gt;(0.001+M6)),L6+0.01,L6)</f>
        <v>11.28</v>
      </c>
      <c r="O6" s="33">
        <f>N6-N5</f>
        <v>0.30999999999999872</v>
      </c>
      <c r="P6" s="32">
        <f>IF((O7&gt;(0.001+O6)),N6+0.01,N6)</f>
        <v>11.28</v>
      </c>
      <c r="Q6" s="33">
        <f>P6-P5</f>
        <v>0.30999999999999872</v>
      </c>
      <c r="R6" s="32">
        <f>IF((Q7&gt;(0.001+Q6)),P6+0.01,P6)</f>
        <v>11.28</v>
      </c>
      <c r="S6" s="33">
        <f>R6-R5</f>
        <v>0.30999999999999872</v>
      </c>
      <c r="T6" s="32">
        <f>IF((S7&gt;(0.001+S6)),R6+0.01,R6)</f>
        <v>11.28</v>
      </c>
      <c r="U6" s="33">
        <f>T6-T5</f>
        <v>0.30999999999999872</v>
      </c>
      <c r="V6" s="32">
        <f>IF((U7&gt;(0.001+U6)),T6+0.01,T6)</f>
        <v>11.28</v>
      </c>
      <c r="W6" s="33">
        <f>V6-V5</f>
        <v>0.30999999999999872</v>
      </c>
      <c r="X6" s="32">
        <f>IF((W7&gt;(0.001+W6)),V6+0.01,V6)</f>
        <v>11.28</v>
      </c>
      <c r="Y6" s="33">
        <f>X6-X5</f>
        <v>0.30999999999999872</v>
      </c>
      <c r="Z6" s="32">
        <f>IF((Y7&gt;(0.001+Y6)),X6+0.01,X6)</f>
        <v>11.28</v>
      </c>
      <c r="AA6" s="33">
        <f>Z6-Z5</f>
        <v>0.30999999999999872</v>
      </c>
      <c r="AB6" s="32">
        <f>IF((AA7&gt;(0.001+AA6)),Z6+0.01,Z6)</f>
        <v>11.28</v>
      </c>
      <c r="AC6" s="33">
        <f>AB6-AB5</f>
        <v>0.30999999999999872</v>
      </c>
      <c r="AD6" s="32">
        <f>IF((AC7&gt;(0.001+AC6)),AB6+0.01,AB6)</f>
        <v>11.28</v>
      </c>
      <c r="AE6" s="33">
        <f>AD6-AD5</f>
        <v>0.30999999999999872</v>
      </c>
      <c r="AF6" s="32">
        <f>IF((AE7&gt;(0.001+AE6)),AD6+0.01,AD6)</f>
        <v>11.28</v>
      </c>
    </row>
    <row r="7" spans="1:32" x14ac:dyDescent="0.25">
      <c r="A7" s="17">
        <v>5</v>
      </c>
      <c r="B7" s="44">
        <f>AF7</f>
        <v>11.58</v>
      </c>
      <c r="C7" s="42" t="b">
        <f>IF((B7-B6+0.001)&gt;(B8-B7),TRUE,1)</f>
        <v>1</v>
      </c>
      <c r="D7" s="42"/>
      <c r="E7">
        <f>IF((H7-AF7+0.001)&gt;0,0,1)</f>
        <v>0</v>
      </c>
      <c r="F7" s="42"/>
      <c r="G7" s="39">
        <f>IF(A7&gt;Udregninger!$B$5,20,Udregninger!$B$3+Udregninger!$B$3*((1-Udregninger!$B$4^(A7/Udregninger!$B$5))/(1-Udregninger!$B$4)))</f>
        <v>11.579754772505495</v>
      </c>
      <c r="H7" s="32">
        <f>ROUND(G7,2)</f>
        <v>11.58</v>
      </c>
      <c r="I7" s="33">
        <f>H7-H6</f>
        <v>0.30000000000000071</v>
      </c>
      <c r="J7" s="32">
        <f>IF((I8&gt;(0.001+I7)),H7+0.01,H7)</f>
        <v>11.58</v>
      </c>
      <c r="K7" s="33">
        <f>J7-J6</f>
        <v>0.30000000000000071</v>
      </c>
      <c r="L7" s="32">
        <f>IF((K8&gt;(0.001+K7)),J7+0.01,J7)</f>
        <v>11.58</v>
      </c>
      <c r="M7" s="33">
        <f>L7-L6</f>
        <v>0.30000000000000071</v>
      </c>
      <c r="N7" s="32">
        <f>IF((M8&gt;(0.001+M7)),L7+0.01,L7)</f>
        <v>11.58</v>
      </c>
      <c r="O7" s="33">
        <f>N7-N6</f>
        <v>0.30000000000000071</v>
      </c>
      <c r="P7" s="32">
        <f>IF((O8&gt;(0.001+O7)),N7+0.01,N7)</f>
        <v>11.58</v>
      </c>
      <c r="Q7" s="33">
        <f>P7-P6</f>
        <v>0.30000000000000071</v>
      </c>
      <c r="R7" s="32">
        <f>IF((Q8&gt;(0.001+Q7)),P7+0.01,P7)</f>
        <v>11.58</v>
      </c>
      <c r="S7" s="33">
        <f>R7-R6</f>
        <v>0.30000000000000071</v>
      </c>
      <c r="T7" s="32">
        <f>IF((S8&gt;(0.001+S7)),R7+0.01,R7)</f>
        <v>11.58</v>
      </c>
      <c r="U7" s="33">
        <f>T7-T6</f>
        <v>0.30000000000000071</v>
      </c>
      <c r="V7" s="32">
        <f>IF((U8&gt;(0.001+U7)),T7+0.01,T7)</f>
        <v>11.58</v>
      </c>
      <c r="W7" s="33">
        <f>V7-V6</f>
        <v>0.30000000000000071</v>
      </c>
      <c r="X7" s="32">
        <f>IF((W8&gt;(0.001+W7)),V7+0.01,V7)</f>
        <v>11.58</v>
      </c>
      <c r="Y7" s="33">
        <f>X7-X6</f>
        <v>0.30000000000000071</v>
      </c>
      <c r="Z7" s="32">
        <f>IF((Y8&gt;(0.001+Y7)),X7+0.01,X7)</f>
        <v>11.58</v>
      </c>
      <c r="AA7" s="33">
        <f>Z7-Z6</f>
        <v>0.30000000000000071</v>
      </c>
      <c r="AB7" s="32">
        <f>IF((AA8&gt;(0.001+AA7)),Z7+0.01,Z7)</f>
        <v>11.58</v>
      </c>
      <c r="AC7" s="33">
        <f>AB7-AB6</f>
        <v>0.30000000000000071</v>
      </c>
      <c r="AD7" s="32">
        <f>IF((AC8&gt;(0.001+AC7)),AB7+0.01,AB7)</f>
        <v>11.58</v>
      </c>
      <c r="AE7" s="33">
        <f>AD7-AD6</f>
        <v>0.30000000000000071</v>
      </c>
      <c r="AF7" s="32">
        <f>IF((AE8&gt;(0.001+AE7)),AD7+0.01,AD7)</f>
        <v>11.58</v>
      </c>
    </row>
    <row r="8" spans="1:32" x14ac:dyDescent="0.25">
      <c r="A8" s="17">
        <v>6</v>
      </c>
      <c r="B8" s="44">
        <f>AF8</f>
        <v>11.87</v>
      </c>
      <c r="C8" s="42" t="b">
        <f>IF((B8-B7+0.001)&gt;(B9-B8),TRUE,1)</f>
        <v>1</v>
      </c>
      <c r="D8" s="42"/>
      <c r="E8">
        <f>IF((H8-AF8+0.001)&gt;0,0,1)</f>
        <v>0</v>
      </c>
      <c r="F8" s="42"/>
      <c r="G8" s="39">
        <f>IF(A8&gt;Udregninger!$B$5,20,Udregninger!$B$3+Udregninger!$B$3*((1-Udregninger!$B$4^(A8/Udregninger!$B$5))/(1-Udregninger!$B$4)))</f>
        <v>11.872048704771201</v>
      </c>
      <c r="H8" s="32">
        <f>ROUND(G8,2)</f>
        <v>11.87</v>
      </c>
      <c r="I8" s="33">
        <f>H8-H7</f>
        <v>0.28999999999999915</v>
      </c>
      <c r="J8" s="32">
        <f>IF((I9&gt;(0.001+I8)),H8+0.01,H8)</f>
        <v>11.87</v>
      </c>
      <c r="K8" s="33">
        <f>J8-J7</f>
        <v>0.28999999999999915</v>
      </c>
      <c r="L8" s="32">
        <f>IF((K9&gt;(0.001+K8)),J8+0.01,J8)</f>
        <v>11.87</v>
      </c>
      <c r="M8" s="33">
        <f>L8-L7</f>
        <v>0.28999999999999915</v>
      </c>
      <c r="N8" s="32">
        <f>IF((M9&gt;(0.001+M8)),L8+0.01,L8)</f>
        <v>11.87</v>
      </c>
      <c r="O8" s="33">
        <f>N8-N7</f>
        <v>0.28999999999999915</v>
      </c>
      <c r="P8" s="32">
        <f>IF((O9&gt;(0.001+O8)),N8+0.01,N8)</f>
        <v>11.87</v>
      </c>
      <c r="Q8" s="33">
        <f>P8-P7</f>
        <v>0.28999999999999915</v>
      </c>
      <c r="R8" s="32">
        <f>IF((Q9&gt;(0.001+Q8)),P8+0.01,P8)</f>
        <v>11.87</v>
      </c>
      <c r="S8" s="33">
        <f>R8-R7</f>
        <v>0.28999999999999915</v>
      </c>
      <c r="T8" s="32">
        <f>IF((S9&gt;(0.001+S8)),R8+0.01,R8)</f>
        <v>11.87</v>
      </c>
      <c r="U8" s="33">
        <f>T8-T7</f>
        <v>0.28999999999999915</v>
      </c>
      <c r="V8" s="32">
        <f>IF((U9&gt;(0.001+U8)),T8+0.01,T8)</f>
        <v>11.87</v>
      </c>
      <c r="W8" s="33">
        <f>V8-V7</f>
        <v>0.28999999999999915</v>
      </c>
      <c r="X8" s="32">
        <f>IF((W9&gt;(0.001+W8)),V8+0.01,V8)</f>
        <v>11.87</v>
      </c>
      <c r="Y8" s="33">
        <f>X8-X7</f>
        <v>0.28999999999999915</v>
      </c>
      <c r="Z8" s="32">
        <f>IF((Y9&gt;(0.001+Y8)),X8+0.01,X8)</f>
        <v>11.87</v>
      </c>
      <c r="AA8" s="33">
        <f>Z8-Z7</f>
        <v>0.28999999999999915</v>
      </c>
      <c r="AB8" s="32">
        <f>IF((AA9&gt;(0.001+AA8)),Z8+0.01,Z8)</f>
        <v>11.87</v>
      </c>
      <c r="AC8" s="33">
        <f>AB8-AB7</f>
        <v>0.28999999999999915</v>
      </c>
      <c r="AD8" s="32">
        <f>IF((AC9&gt;(0.001+AC8)),AB8+0.01,AB8)</f>
        <v>11.87</v>
      </c>
      <c r="AE8" s="33">
        <f>AD8-AD7</f>
        <v>0.28999999999999915</v>
      </c>
      <c r="AF8" s="32">
        <f>IF((AE9&gt;(0.001+AE8)),AD8+0.01,AD8)</f>
        <v>11.87</v>
      </c>
    </row>
    <row r="9" spans="1:32" x14ac:dyDescent="0.25">
      <c r="A9" s="17">
        <v>7</v>
      </c>
      <c r="B9" s="44">
        <f>AF9</f>
        <v>12.16</v>
      </c>
      <c r="C9" s="42" t="b">
        <f>IF((B9-B8+0.001)&gt;(B10-B9),TRUE,1)</f>
        <v>1</v>
      </c>
      <c r="D9" s="42"/>
      <c r="E9">
        <f>IF((H9-AF9+0.001)&gt;0,0,1)</f>
        <v>0</v>
      </c>
      <c r="F9" s="42"/>
      <c r="G9" s="39">
        <f>IF(A9&gt;Udregninger!$B$5,20,Udregninger!$B$3+Udregninger!$B$3*((1-Udregninger!$B$4^(A9/Udregninger!$B$5))/(1-Udregninger!$B$4)))</f>
        <v>12.156920164296499</v>
      </c>
      <c r="H9" s="32">
        <f>ROUND(G9,2)</f>
        <v>12.16</v>
      </c>
      <c r="I9" s="33">
        <f>H9-H8</f>
        <v>0.29000000000000092</v>
      </c>
      <c r="J9" s="32">
        <f>IF((I10&gt;(0.001+I9)),H9+0.01,H9)</f>
        <v>12.16</v>
      </c>
      <c r="K9" s="33">
        <f>J9-J8</f>
        <v>0.29000000000000092</v>
      </c>
      <c r="L9" s="32">
        <f>IF((K10&gt;(0.001+K9)),J9+0.01,J9)</f>
        <v>12.16</v>
      </c>
      <c r="M9" s="33">
        <f>L9-L8</f>
        <v>0.29000000000000092</v>
      </c>
      <c r="N9" s="32">
        <f>IF((M10&gt;(0.001+M9)),L9+0.01,L9)</f>
        <v>12.16</v>
      </c>
      <c r="O9" s="33">
        <f>N9-N8</f>
        <v>0.29000000000000092</v>
      </c>
      <c r="P9" s="32">
        <f>IF((O10&gt;(0.001+O9)),N9+0.01,N9)</f>
        <v>12.16</v>
      </c>
      <c r="Q9" s="33">
        <f>P9-P8</f>
        <v>0.29000000000000092</v>
      </c>
      <c r="R9" s="32">
        <f>IF((Q10&gt;(0.001+Q9)),P9+0.01,P9)</f>
        <v>12.16</v>
      </c>
      <c r="S9" s="33">
        <f>R9-R8</f>
        <v>0.29000000000000092</v>
      </c>
      <c r="T9" s="32">
        <f>IF((S10&gt;(0.001+S9)),R9+0.01,R9)</f>
        <v>12.16</v>
      </c>
      <c r="U9" s="33">
        <f>T9-T8</f>
        <v>0.29000000000000092</v>
      </c>
      <c r="V9" s="32">
        <f>IF((U10&gt;(0.001+U9)),T9+0.01,T9)</f>
        <v>12.16</v>
      </c>
      <c r="W9" s="33">
        <f>V9-V8</f>
        <v>0.29000000000000092</v>
      </c>
      <c r="X9" s="32">
        <f>IF((W10&gt;(0.001+W9)),V9+0.01,V9)</f>
        <v>12.16</v>
      </c>
      <c r="Y9" s="33">
        <f>X9-X8</f>
        <v>0.29000000000000092</v>
      </c>
      <c r="Z9" s="32">
        <f>IF((Y10&gt;(0.001+Y9)),X9+0.01,X9)</f>
        <v>12.16</v>
      </c>
      <c r="AA9" s="33">
        <f>Z9-Z8</f>
        <v>0.29000000000000092</v>
      </c>
      <c r="AB9" s="32">
        <f>IF((AA10&gt;(0.001+AA9)),Z9+0.01,Z9)</f>
        <v>12.16</v>
      </c>
      <c r="AC9" s="33">
        <f>AB9-AB8</f>
        <v>0.29000000000000092</v>
      </c>
      <c r="AD9" s="32">
        <f>IF((AC10&gt;(0.001+AC9)),AB9+0.01,AB9)</f>
        <v>12.16</v>
      </c>
      <c r="AE9" s="33">
        <f>AD9-AD8</f>
        <v>0.29000000000000092</v>
      </c>
      <c r="AF9" s="32">
        <f>IF((AE10&gt;(0.001+AE9)),AD9+0.01,AD9)</f>
        <v>12.16</v>
      </c>
    </row>
    <row r="10" spans="1:32" x14ac:dyDescent="0.25">
      <c r="A10" s="17">
        <v>8</v>
      </c>
      <c r="B10" s="44">
        <f>AF10</f>
        <v>12.44</v>
      </c>
      <c r="C10" s="42" t="b">
        <f>IF((B10-B9+0.001)&gt;(B11-B10),TRUE,1)</f>
        <v>1</v>
      </c>
      <c r="D10" s="42"/>
      <c r="E10">
        <f>IF((H10-AF10+0.001)&gt;0,0,1)</f>
        <v>1</v>
      </c>
      <c r="F10" s="42"/>
      <c r="G10" s="39">
        <f>IF(A10&gt;Udregninger!$B$5,20,Udregninger!$B$3+Udregninger!$B$3*((1-Udregninger!$B$4^(A10/Udregninger!$B$5))/(1-Udregninger!$B$4)))</f>
        <v>12.43455763635426</v>
      </c>
      <c r="H10" s="32">
        <f>ROUND(G10,2)</f>
        <v>12.43</v>
      </c>
      <c r="I10" s="33">
        <f>H10-H9</f>
        <v>0.26999999999999957</v>
      </c>
      <c r="J10" s="32">
        <f>IF((I11&gt;(0.001+I10)),H10+0.01,H10)</f>
        <v>12.44</v>
      </c>
      <c r="K10" s="33">
        <f>J10-J9</f>
        <v>0.27999999999999936</v>
      </c>
      <c r="L10" s="32">
        <f>IF((K11&gt;(0.001+K10)),J10+0.01,J10)</f>
        <v>12.44</v>
      </c>
      <c r="M10" s="33">
        <f>L10-L9</f>
        <v>0.27999999999999936</v>
      </c>
      <c r="N10" s="32">
        <f>IF((M11&gt;(0.001+M10)),L10+0.01,L10)</f>
        <v>12.44</v>
      </c>
      <c r="O10" s="33">
        <f>N10-N9</f>
        <v>0.27999999999999936</v>
      </c>
      <c r="P10" s="32">
        <f>IF((O11&gt;(0.001+O10)),N10+0.01,N10)</f>
        <v>12.44</v>
      </c>
      <c r="Q10" s="33">
        <f>P10-P9</f>
        <v>0.27999999999999936</v>
      </c>
      <c r="R10" s="32">
        <f>IF((Q11&gt;(0.001+Q10)),P10+0.01,P10)</f>
        <v>12.44</v>
      </c>
      <c r="S10" s="33">
        <f>R10-R9</f>
        <v>0.27999999999999936</v>
      </c>
      <c r="T10" s="32">
        <f>IF((S11&gt;(0.001+S10)),R10+0.01,R10)</f>
        <v>12.44</v>
      </c>
      <c r="U10" s="33">
        <f>T10-T9</f>
        <v>0.27999999999999936</v>
      </c>
      <c r="V10" s="32">
        <f>IF((U11&gt;(0.001+U10)),T10+0.01,T10)</f>
        <v>12.44</v>
      </c>
      <c r="W10" s="33">
        <f>V10-V9</f>
        <v>0.27999999999999936</v>
      </c>
      <c r="X10" s="32">
        <f>IF((W11&gt;(0.001+W10)),V10+0.01,V10)</f>
        <v>12.44</v>
      </c>
      <c r="Y10" s="33">
        <f>X10-X9</f>
        <v>0.27999999999999936</v>
      </c>
      <c r="Z10" s="32">
        <f>IF((Y11&gt;(0.001+Y10)),X10+0.01,X10)</f>
        <v>12.44</v>
      </c>
      <c r="AA10" s="33">
        <f>Z10-Z9</f>
        <v>0.27999999999999936</v>
      </c>
      <c r="AB10" s="32">
        <f>IF((AA11&gt;(0.001+AA10)),Z10+0.01,Z10)</f>
        <v>12.44</v>
      </c>
      <c r="AC10" s="33">
        <f>AB10-AB9</f>
        <v>0.27999999999999936</v>
      </c>
      <c r="AD10" s="32">
        <f>IF((AC11&gt;(0.001+AC10)),AB10+0.01,AB10)</f>
        <v>12.44</v>
      </c>
      <c r="AE10" s="33">
        <f>AD10-AD9</f>
        <v>0.27999999999999936</v>
      </c>
      <c r="AF10" s="32">
        <f>IF((AE11&gt;(0.001+AE10)),AD10+0.01,AD10)</f>
        <v>12.44</v>
      </c>
    </row>
    <row r="11" spans="1:32" x14ac:dyDescent="0.25">
      <c r="A11" s="17">
        <v>9</v>
      </c>
      <c r="B11" s="44">
        <f>AF11</f>
        <v>12.71</v>
      </c>
      <c r="C11" s="42" t="b">
        <f>IF((B11-B10+0.001)&gt;(B12-B11),TRUE,1)</f>
        <v>1</v>
      </c>
      <c r="D11" s="42"/>
      <c r="E11">
        <f>IF((H11-AF11+0.001)&gt;0,0,1)</f>
        <v>0</v>
      </c>
      <c r="F11" s="42"/>
      <c r="G11" s="39">
        <f>IF(A11&gt;Udregninger!$B$5,20,Udregninger!$B$3+Udregninger!$B$3*((1-Udregninger!$B$4^(A11/Udregninger!$B$5))/(1-Udregninger!$B$4)))</f>
        <v>12.705144819847728</v>
      </c>
      <c r="H11" s="32">
        <f>ROUND(G11,2)</f>
        <v>12.71</v>
      </c>
      <c r="I11" s="33">
        <f>H11-H10</f>
        <v>0.28000000000000114</v>
      </c>
      <c r="J11" s="32">
        <f>IF((I12&gt;(0.001+I11)),H11+0.01,H11)</f>
        <v>12.71</v>
      </c>
      <c r="K11" s="33">
        <f>J11-J10</f>
        <v>0.27000000000000135</v>
      </c>
      <c r="L11" s="32">
        <f>IF((K12&gt;(0.001+K11)),J11+0.01,J11)</f>
        <v>12.71</v>
      </c>
      <c r="M11" s="33">
        <f>L11-L10</f>
        <v>0.27000000000000135</v>
      </c>
      <c r="N11" s="32">
        <f>IF((M12&gt;(0.001+M11)),L11+0.01,L11)</f>
        <v>12.71</v>
      </c>
      <c r="O11" s="33">
        <f>N11-N10</f>
        <v>0.27000000000000135</v>
      </c>
      <c r="P11" s="32">
        <f>IF((O12&gt;(0.001+O11)),N11+0.01,N11)</f>
        <v>12.71</v>
      </c>
      <c r="Q11" s="33">
        <f>P11-P10</f>
        <v>0.27000000000000135</v>
      </c>
      <c r="R11" s="32">
        <f>IF((Q12&gt;(0.001+Q11)),P11+0.01,P11)</f>
        <v>12.71</v>
      </c>
      <c r="S11" s="33">
        <f>R11-R10</f>
        <v>0.27000000000000135</v>
      </c>
      <c r="T11" s="32">
        <f>IF((S12&gt;(0.001+S11)),R11+0.01,R11)</f>
        <v>12.71</v>
      </c>
      <c r="U11" s="33">
        <f>T11-T10</f>
        <v>0.27000000000000135</v>
      </c>
      <c r="V11" s="32">
        <f>IF((U12&gt;(0.001+U11)),T11+0.01,T11)</f>
        <v>12.71</v>
      </c>
      <c r="W11" s="33">
        <f>V11-V10</f>
        <v>0.27000000000000135</v>
      </c>
      <c r="X11" s="32">
        <f>IF((W12&gt;(0.001+W11)),V11+0.01,V11)</f>
        <v>12.71</v>
      </c>
      <c r="Y11" s="33">
        <f>X11-X10</f>
        <v>0.27000000000000135</v>
      </c>
      <c r="Z11" s="32">
        <f>IF((Y12&gt;(0.001+Y11)),X11+0.01,X11)</f>
        <v>12.71</v>
      </c>
      <c r="AA11" s="33">
        <f>Z11-Z10</f>
        <v>0.27000000000000135</v>
      </c>
      <c r="AB11" s="32">
        <f>IF((AA12&gt;(0.001+AA11)),Z11+0.01,Z11)</f>
        <v>12.71</v>
      </c>
      <c r="AC11" s="33">
        <f>AB11-AB10</f>
        <v>0.27000000000000135</v>
      </c>
      <c r="AD11" s="32">
        <f>IF((AC12&gt;(0.001+AC11)),AB11+0.01,AB11)</f>
        <v>12.71</v>
      </c>
      <c r="AE11" s="33">
        <f>AD11-AD10</f>
        <v>0.27000000000000135</v>
      </c>
      <c r="AF11" s="32">
        <f>IF((AE12&gt;(0.001+AE11)),AD11+0.01,AD11)</f>
        <v>12.71</v>
      </c>
    </row>
    <row r="12" spans="1:32" x14ac:dyDescent="0.25">
      <c r="A12" s="17">
        <v>10</v>
      </c>
      <c r="B12" s="44">
        <f>AF12</f>
        <v>12.97</v>
      </c>
      <c r="C12" s="42" t="b">
        <f>IF((B12-B11+0.001)&gt;(B13-B12),TRUE,1)</f>
        <v>1</v>
      </c>
      <c r="D12" s="42"/>
      <c r="E12">
        <f>IF((H12-AF12+0.001)&gt;0,0,1)</f>
        <v>0</v>
      </c>
      <c r="F12" s="42"/>
      <c r="G12" s="39">
        <f>IF(A12&gt;Udregninger!$B$5,20,Udregninger!$B$3+Udregninger!$B$3*((1-Udregninger!$B$4^(A12/Udregninger!$B$5))/(1-Udregninger!$B$4)))</f>
        <v>12.968860748854945</v>
      </c>
      <c r="H12" s="32">
        <f>ROUND(G12,2)</f>
        <v>12.97</v>
      </c>
      <c r="I12" s="33">
        <f>H12-H11</f>
        <v>0.25999999999999979</v>
      </c>
      <c r="J12" s="32">
        <f>IF((I13&gt;(0.001+I12)),H12+0.01,H12)</f>
        <v>12.97</v>
      </c>
      <c r="K12" s="33">
        <f>J12-J11</f>
        <v>0.25999999999999979</v>
      </c>
      <c r="L12" s="32">
        <f>IF((K13&gt;(0.001+K12)),J12+0.01,J12)</f>
        <v>12.97</v>
      </c>
      <c r="M12" s="33">
        <f>L12-L11</f>
        <v>0.25999999999999979</v>
      </c>
      <c r="N12" s="32">
        <f>IF((M13&gt;(0.001+M12)),L12+0.01,L12)</f>
        <v>12.97</v>
      </c>
      <c r="O12" s="33">
        <f>N12-N11</f>
        <v>0.25999999999999979</v>
      </c>
      <c r="P12" s="32">
        <f>IF((O13&gt;(0.001+O12)),N12+0.01,N12)</f>
        <v>12.97</v>
      </c>
      <c r="Q12" s="33">
        <f>P12-P11</f>
        <v>0.25999999999999979</v>
      </c>
      <c r="R12" s="32">
        <f>IF((Q13&gt;(0.001+Q12)),P12+0.01,P12)</f>
        <v>12.97</v>
      </c>
      <c r="S12" s="33">
        <f>R12-R11</f>
        <v>0.25999999999999979</v>
      </c>
      <c r="T12" s="32">
        <f>IF((S13&gt;(0.001+S12)),R12+0.01,R12)</f>
        <v>12.97</v>
      </c>
      <c r="U12" s="33">
        <f>T12-T11</f>
        <v>0.25999999999999979</v>
      </c>
      <c r="V12" s="32">
        <f>IF((U13&gt;(0.001+U12)),T12+0.01,T12)</f>
        <v>12.97</v>
      </c>
      <c r="W12" s="33">
        <f>V12-V11</f>
        <v>0.25999999999999979</v>
      </c>
      <c r="X12" s="32">
        <f>IF((W13&gt;(0.001+W12)),V12+0.01,V12)</f>
        <v>12.97</v>
      </c>
      <c r="Y12" s="33">
        <f>X12-X11</f>
        <v>0.25999999999999979</v>
      </c>
      <c r="Z12" s="32">
        <f>IF((Y13&gt;(0.001+Y12)),X12+0.01,X12)</f>
        <v>12.97</v>
      </c>
      <c r="AA12" s="33">
        <f>Z12-Z11</f>
        <v>0.25999999999999979</v>
      </c>
      <c r="AB12" s="32">
        <f>IF((AA13&gt;(0.001+AA12)),Z12+0.01,Z12)</f>
        <v>12.97</v>
      </c>
      <c r="AC12" s="33">
        <f>AB12-AB11</f>
        <v>0.25999999999999979</v>
      </c>
      <c r="AD12" s="32">
        <f>IF((AC13&gt;(0.001+AC12)),AB12+0.01,AB12)</f>
        <v>12.97</v>
      </c>
      <c r="AE12" s="33">
        <f>AD12-AD11</f>
        <v>0.25999999999999979</v>
      </c>
      <c r="AF12" s="32">
        <f>IF((AE13&gt;(0.001+AE12)),AD12+0.01,AD12)</f>
        <v>12.97</v>
      </c>
    </row>
    <row r="13" spans="1:32" x14ac:dyDescent="0.25">
      <c r="A13" s="17">
        <v>11</v>
      </c>
      <c r="B13" s="44">
        <f>AF13</f>
        <v>13.23</v>
      </c>
      <c r="C13" s="42" t="b">
        <f>IF((B13-B12+0.001)&gt;(B14-B13),TRUE,1)</f>
        <v>1</v>
      </c>
      <c r="D13" s="42"/>
      <c r="E13">
        <f>IF((H13-AF13+0.001)&gt;0,0,1)</f>
        <v>0</v>
      </c>
      <c r="F13" s="42"/>
      <c r="G13" s="39">
        <f>IF(A13&gt;Udregninger!$B$5,20,Udregninger!$B$3+Udregninger!$B$3*((1-Udregninger!$B$4^(A13/Udregninger!$B$5))/(1-Udregninger!$B$4)))</f>
        <v>13.225879911086697</v>
      </c>
      <c r="H13" s="32">
        <f>ROUND(G13,2)</f>
        <v>13.23</v>
      </c>
      <c r="I13" s="33">
        <f>H13-H12</f>
        <v>0.25999999999999979</v>
      </c>
      <c r="J13" s="32">
        <f>IF((I14&gt;(0.001+I13)),H13+0.01,H13)</f>
        <v>13.23</v>
      </c>
      <c r="K13" s="33">
        <f>J13-J12</f>
        <v>0.25999999999999979</v>
      </c>
      <c r="L13" s="32">
        <f>IF((K14&gt;(0.001+K13)),J13+0.01,J13)</f>
        <v>13.23</v>
      </c>
      <c r="M13" s="33">
        <f>L13-L12</f>
        <v>0.25999999999999979</v>
      </c>
      <c r="N13" s="32">
        <f>IF((M14&gt;(0.001+M13)),L13+0.01,L13)</f>
        <v>13.23</v>
      </c>
      <c r="O13" s="33">
        <f>N13-N12</f>
        <v>0.25999999999999979</v>
      </c>
      <c r="P13" s="32">
        <f>IF((O14&gt;(0.001+O13)),N13+0.01,N13)</f>
        <v>13.23</v>
      </c>
      <c r="Q13" s="33">
        <f>P13-P12</f>
        <v>0.25999999999999979</v>
      </c>
      <c r="R13" s="32">
        <f>IF((Q14&gt;(0.001+Q13)),P13+0.01,P13)</f>
        <v>13.23</v>
      </c>
      <c r="S13" s="33">
        <f>R13-R12</f>
        <v>0.25999999999999979</v>
      </c>
      <c r="T13" s="32">
        <f>IF((S14&gt;(0.001+S13)),R13+0.01,R13)</f>
        <v>13.23</v>
      </c>
      <c r="U13" s="33">
        <f>T13-T12</f>
        <v>0.25999999999999979</v>
      </c>
      <c r="V13" s="32">
        <f>IF((U14&gt;(0.001+U13)),T13+0.01,T13)</f>
        <v>13.23</v>
      </c>
      <c r="W13" s="33">
        <f>V13-V12</f>
        <v>0.25999999999999979</v>
      </c>
      <c r="X13" s="32">
        <f>IF((W14&gt;(0.001+W13)),V13+0.01,V13)</f>
        <v>13.23</v>
      </c>
      <c r="Y13" s="33">
        <f>X13-X12</f>
        <v>0.25999999999999979</v>
      </c>
      <c r="Z13" s="32">
        <f>IF((Y14&gt;(0.001+Y13)),X13+0.01,X13)</f>
        <v>13.23</v>
      </c>
      <c r="AA13" s="33">
        <f>Z13-Z12</f>
        <v>0.25999999999999979</v>
      </c>
      <c r="AB13" s="32">
        <f>IF((AA14&gt;(0.001+AA13)),Z13+0.01,Z13)</f>
        <v>13.23</v>
      </c>
      <c r="AC13" s="33">
        <f>AB13-AB12</f>
        <v>0.25999999999999979</v>
      </c>
      <c r="AD13" s="32">
        <f>IF((AC14&gt;(0.001+AC13)),AB13+0.01,AB13)</f>
        <v>13.23</v>
      </c>
      <c r="AE13" s="33">
        <f>AD13-AD12</f>
        <v>0.25999999999999979</v>
      </c>
      <c r="AF13" s="32">
        <f>IF((AE14&gt;(0.001+AE13)),AD13+0.01,AD13)</f>
        <v>13.23</v>
      </c>
    </row>
    <row r="14" spans="1:32" x14ac:dyDescent="0.25">
      <c r="A14" s="17">
        <v>12</v>
      </c>
      <c r="B14" s="44">
        <f>AF14</f>
        <v>13.48</v>
      </c>
      <c r="C14" s="42" t="b">
        <f>IF((B14-B13+0.001)&gt;(B15-B14),TRUE,1)</f>
        <v>1</v>
      </c>
      <c r="D14" s="42"/>
      <c r="E14">
        <f>IF((H14-AF14+0.001)&gt;0,0,1)</f>
        <v>0</v>
      </c>
      <c r="F14" s="42"/>
      <c r="G14" s="39">
        <f>IF(A14&gt;Udregninger!$B$5,20,Udregninger!$B$3+Udregninger!$B$3*((1-Udregninger!$B$4^(A14/Udregninger!$B$5))/(1-Udregninger!$B$4)))</f>
        <v>13.476372363336342</v>
      </c>
      <c r="H14" s="32">
        <f>ROUND(G14,2)</f>
        <v>13.48</v>
      </c>
      <c r="I14" s="33">
        <f>H14-H13</f>
        <v>0.25</v>
      </c>
      <c r="J14" s="32">
        <f>IF((I15&gt;(0.001+I14)),H14+0.01,H14)</f>
        <v>13.48</v>
      </c>
      <c r="K14" s="33">
        <f>J14-J13</f>
        <v>0.25</v>
      </c>
      <c r="L14" s="32">
        <f>IF((K15&gt;(0.001+K14)),J14+0.01,J14)</f>
        <v>13.48</v>
      </c>
      <c r="M14" s="33">
        <f>L14-L13</f>
        <v>0.25</v>
      </c>
      <c r="N14" s="32">
        <f>IF((M15&gt;(0.001+M14)),L14+0.01,L14)</f>
        <v>13.48</v>
      </c>
      <c r="O14" s="33">
        <f>N14-N13</f>
        <v>0.25</v>
      </c>
      <c r="P14" s="32">
        <f>IF((O15&gt;(0.001+O14)),N14+0.01,N14)</f>
        <v>13.48</v>
      </c>
      <c r="Q14" s="33">
        <f>P14-P13</f>
        <v>0.25</v>
      </c>
      <c r="R14" s="32">
        <f>IF((Q15&gt;(0.001+Q14)),P14+0.01,P14)</f>
        <v>13.48</v>
      </c>
      <c r="S14" s="33">
        <f>R14-R13</f>
        <v>0.25</v>
      </c>
      <c r="T14" s="32">
        <f>IF((S15&gt;(0.001+S14)),R14+0.01,R14)</f>
        <v>13.48</v>
      </c>
      <c r="U14" s="33">
        <f>T14-T13</f>
        <v>0.25</v>
      </c>
      <c r="V14" s="32">
        <f>IF((U15&gt;(0.001+U14)),T14+0.01,T14)</f>
        <v>13.48</v>
      </c>
      <c r="W14" s="33">
        <f>V14-V13</f>
        <v>0.25</v>
      </c>
      <c r="X14" s="32">
        <f>IF((W15&gt;(0.001+W14)),V14+0.01,V14)</f>
        <v>13.48</v>
      </c>
      <c r="Y14" s="33">
        <f>X14-X13</f>
        <v>0.25</v>
      </c>
      <c r="Z14" s="32">
        <f>IF((Y15&gt;(0.001+Y14)),X14+0.01,X14)</f>
        <v>13.48</v>
      </c>
      <c r="AA14" s="33">
        <f>Z14-Z13</f>
        <v>0.25</v>
      </c>
      <c r="AB14" s="32">
        <f>IF((AA15&gt;(0.001+AA14)),Z14+0.01,Z14)</f>
        <v>13.48</v>
      </c>
      <c r="AC14" s="33">
        <f>AB14-AB13</f>
        <v>0.25</v>
      </c>
      <c r="AD14" s="32">
        <f>IF((AC15&gt;(0.001+AC14)),AB14+0.01,AB14)</f>
        <v>13.48</v>
      </c>
      <c r="AE14" s="33">
        <f>AD14-AD13</f>
        <v>0.25</v>
      </c>
      <c r="AF14" s="32">
        <f>IF((AE15&gt;(0.001+AE14)),AD14+0.01,AD14)</f>
        <v>13.48</v>
      </c>
    </row>
    <row r="15" spans="1:32" x14ac:dyDescent="0.25">
      <c r="A15" s="17">
        <v>13</v>
      </c>
      <c r="B15" s="44">
        <f>AF15</f>
        <v>13.72</v>
      </c>
      <c r="C15" s="42" t="b">
        <f>IF((B15-B14+0.001)&gt;(B16-B15),TRUE,1)</f>
        <v>1</v>
      </c>
      <c r="D15" s="42"/>
      <c r="E15">
        <f>IF((H15-AF15+0.001)&gt;0,0,1)</f>
        <v>0</v>
      </c>
      <c r="F15" s="42"/>
      <c r="G15" s="39">
        <f>IF(A15&gt;Udregninger!$B$5,20,Udregninger!$B$3+Udregninger!$B$3*((1-Udregninger!$B$4^(A15/Udregninger!$B$5))/(1-Udregninger!$B$4)))</f>
        <v>13.720503843997935</v>
      </c>
      <c r="H15" s="32">
        <f>ROUND(G15,2)</f>
        <v>13.72</v>
      </c>
      <c r="I15" s="33">
        <f>H15-H14</f>
        <v>0.24000000000000021</v>
      </c>
      <c r="J15" s="32">
        <f>IF((I16&gt;(0.001+I15)),H15+0.01,H15)</f>
        <v>13.72</v>
      </c>
      <c r="K15" s="33">
        <f>J15-J14</f>
        <v>0.24000000000000021</v>
      </c>
      <c r="L15" s="32">
        <f>IF((K16&gt;(0.001+K15)),J15+0.01,J15)</f>
        <v>13.72</v>
      </c>
      <c r="M15" s="33">
        <f>L15-L14</f>
        <v>0.24000000000000021</v>
      </c>
      <c r="N15" s="32">
        <f>IF((M16&gt;(0.001+M15)),L15+0.01,L15)</f>
        <v>13.72</v>
      </c>
      <c r="O15" s="33">
        <f>N15-N14</f>
        <v>0.24000000000000021</v>
      </c>
      <c r="P15" s="32">
        <f>IF((O16&gt;(0.001+O15)),N15+0.01,N15)</f>
        <v>13.72</v>
      </c>
      <c r="Q15" s="33">
        <f>P15-P14</f>
        <v>0.24000000000000021</v>
      </c>
      <c r="R15" s="32">
        <f>IF((Q16&gt;(0.001+Q15)),P15+0.01,P15)</f>
        <v>13.72</v>
      </c>
      <c r="S15" s="33">
        <f>R15-R14</f>
        <v>0.24000000000000021</v>
      </c>
      <c r="T15" s="32">
        <f>IF((S16&gt;(0.001+S15)),R15+0.01,R15)</f>
        <v>13.72</v>
      </c>
      <c r="U15" s="33">
        <f>T15-T14</f>
        <v>0.24000000000000021</v>
      </c>
      <c r="V15" s="32">
        <f>IF((U16&gt;(0.001+U15)),T15+0.01,T15)</f>
        <v>13.72</v>
      </c>
      <c r="W15" s="33">
        <f>V15-V14</f>
        <v>0.24000000000000021</v>
      </c>
      <c r="X15" s="32">
        <f>IF((W16&gt;(0.001+W15)),V15+0.01,V15)</f>
        <v>13.72</v>
      </c>
      <c r="Y15" s="33">
        <f>X15-X14</f>
        <v>0.24000000000000021</v>
      </c>
      <c r="Z15" s="32">
        <f>IF((Y16&gt;(0.001+Y15)),X15+0.01,X15)</f>
        <v>13.72</v>
      </c>
      <c r="AA15" s="33">
        <f>Z15-Z14</f>
        <v>0.24000000000000021</v>
      </c>
      <c r="AB15" s="32">
        <f>IF((AA16&gt;(0.001+AA15)),Z15+0.01,Z15)</f>
        <v>13.72</v>
      </c>
      <c r="AC15" s="33">
        <f>AB15-AB14</f>
        <v>0.24000000000000021</v>
      </c>
      <c r="AD15" s="32">
        <f>IF((AC16&gt;(0.001+AC15)),AB15+0.01,AB15)</f>
        <v>13.72</v>
      </c>
      <c r="AE15" s="33">
        <f>AD15-AD14</f>
        <v>0.24000000000000021</v>
      </c>
      <c r="AF15" s="32">
        <f>IF((AE16&gt;(0.001+AE15)),AD15+0.01,AD15)</f>
        <v>13.72</v>
      </c>
    </row>
    <row r="16" spans="1:32" x14ac:dyDescent="0.25">
      <c r="A16" s="17">
        <v>14</v>
      </c>
      <c r="B16" s="44">
        <f>AF16</f>
        <v>13.96</v>
      </c>
      <c r="C16" s="42" t="b">
        <f>IF((B16-B15+0.001)&gt;(B17-B16),TRUE,1)</f>
        <v>1</v>
      </c>
      <c r="D16" s="42"/>
      <c r="E16">
        <f>IF((H16-AF16+0.001)&gt;0,0,1)</f>
        <v>0</v>
      </c>
      <c r="F16" s="42"/>
      <c r="G16" s="39">
        <f>IF(A16&gt;Udregninger!$B$5,20,Udregninger!$B$3+Udregninger!$B$3*((1-Udregninger!$B$4^(A16/Udregninger!$B$5))/(1-Udregninger!$B$4)))</f>
        <v>13.958435882727089</v>
      </c>
      <c r="H16" s="32">
        <f>ROUND(G16,2)</f>
        <v>13.96</v>
      </c>
      <c r="I16" s="33">
        <f>H16-H15</f>
        <v>0.24000000000000021</v>
      </c>
      <c r="J16" s="32">
        <f>IF((I17&gt;(0.001+I16)),H16+0.01,H16)</f>
        <v>13.96</v>
      </c>
      <c r="K16" s="33">
        <f>J16-J15</f>
        <v>0.24000000000000021</v>
      </c>
      <c r="L16" s="32">
        <f>IF((K17&gt;(0.001+K16)),J16+0.01,J16)</f>
        <v>13.96</v>
      </c>
      <c r="M16" s="33">
        <f>L16-L15</f>
        <v>0.24000000000000021</v>
      </c>
      <c r="N16" s="32">
        <f>IF((M17&gt;(0.001+M16)),L16+0.01,L16)</f>
        <v>13.96</v>
      </c>
      <c r="O16" s="33">
        <f>N16-N15</f>
        <v>0.24000000000000021</v>
      </c>
      <c r="P16" s="32">
        <f>IF((O17&gt;(0.001+O16)),N16+0.01,N16)</f>
        <v>13.96</v>
      </c>
      <c r="Q16" s="33">
        <f>P16-P15</f>
        <v>0.24000000000000021</v>
      </c>
      <c r="R16" s="32">
        <f>IF((Q17&gt;(0.001+Q16)),P16+0.01,P16)</f>
        <v>13.96</v>
      </c>
      <c r="S16" s="33">
        <f>R16-R15</f>
        <v>0.24000000000000021</v>
      </c>
      <c r="T16" s="32">
        <f>IF((S17&gt;(0.001+S16)),R16+0.01,R16)</f>
        <v>13.96</v>
      </c>
      <c r="U16" s="33">
        <f>T16-T15</f>
        <v>0.24000000000000021</v>
      </c>
      <c r="V16" s="32">
        <f>IF((U17&gt;(0.001+U16)),T16+0.01,T16)</f>
        <v>13.96</v>
      </c>
      <c r="W16" s="33">
        <f>V16-V15</f>
        <v>0.24000000000000021</v>
      </c>
      <c r="X16" s="32">
        <f>IF((W17&gt;(0.001+W16)),V16+0.01,V16)</f>
        <v>13.96</v>
      </c>
      <c r="Y16" s="33">
        <f>X16-X15</f>
        <v>0.24000000000000021</v>
      </c>
      <c r="Z16" s="32">
        <f>IF((Y17&gt;(0.001+Y16)),X16+0.01,X16)</f>
        <v>13.96</v>
      </c>
      <c r="AA16" s="33">
        <f>Z16-Z15</f>
        <v>0.24000000000000021</v>
      </c>
      <c r="AB16" s="32">
        <f>IF((AA17&gt;(0.001+AA16)),Z16+0.01,Z16)</f>
        <v>13.96</v>
      </c>
      <c r="AC16" s="33">
        <f>AB16-AB15</f>
        <v>0.24000000000000021</v>
      </c>
      <c r="AD16" s="32">
        <f>IF((AC17&gt;(0.001+AC16)),AB16+0.01,AB16)</f>
        <v>13.96</v>
      </c>
      <c r="AE16" s="33">
        <f>AD16-AD15</f>
        <v>0.24000000000000021</v>
      </c>
      <c r="AF16" s="32">
        <f>IF((AE17&gt;(0.001+AE16)),AD16+0.01,AD16)</f>
        <v>13.96</v>
      </c>
    </row>
    <row r="17" spans="1:32" x14ac:dyDescent="0.25">
      <c r="A17" s="17">
        <v>15</v>
      </c>
      <c r="B17" s="44">
        <f>AF17</f>
        <v>14.19</v>
      </c>
      <c r="C17" s="42" t="b">
        <f>IF((B17-B16+0.001)&gt;(B18-B17),TRUE,1)</f>
        <v>1</v>
      </c>
      <c r="D17" s="42"/>
      <c r="E17">
        <f>IF((H17-AF17+0.001)&gt;0,0,1)</f>
        <v>0</v>
      </c>
      <c r="F17" s="42"/>
      <c r="G17" s="39">
        <f>IF(A17&gt;Udregninger!$B$5,20,Udregninger!$B$3+Udregninger!$B$3*((1-Udregninger!$B$4^(A17/Udregninger!$B$5))/(1-Udregninger!$B$4)))</f>
        <v>14.190325907317092</v>
      </c>
      <c r="H17" s="32">
        <f>ROUND(G17,2)</f>
        <v>14.19</v>
      </c>
      <c r="I17" s="33">
        <f>H17-H16</f>
        <v>0.22999999999999865</v>
      </c>
      <c r="J17" s="32">
        <f>IF((I18&gt;(0.001+I17)),H17+0.01,H17)</f>
        <v>14.19</v>
      </c>
      <c r="K17" s="33">
        <f>J17-J16</f>
        <v>0.22999999999999865</v>
      </c>
      <c r="L17" s="32">
        <f>IF((K18&gt;(0.001+K17)),J17+0.01,J17)</f>
        <v>14.19</v>
      </c>
      <c r="M17" s="33">
        <f>L17-L16</f>
        <v>0.22999999999999865</v>
      </c>
      <c r="N17" s="32">
        <f>IF((M18&gt;(0.001+M17)),L17+0.01,L17)</f>
        <v>14.19</v>
      </c>
      <c r="O17" s="33">
        <f>N17-N16</f>
        <v>0.22999999999999865</v>
      </c>
      <c r="P17" s="32">
        <f>IF((O18&gt;(0.001+O17)),N17+0.01,N17)</f>
        <v>14.19</v>
      </c>
      <c r="Q17" s="33">
        <f>P17-P16</f>
        <v>0.22999999999999865</v>
      </c>
      <c r="R17" s="32">
        <f>IF((Q18&gt;(0.001+Q17)),P17+0.01,P17)</f>
        <v>14.19</v>
      </c>
      <c r="S17" s="33">
        <f>R17-R16</f>
        <v>0.22999999999999865</v>
      </c>
      <c r="T17" s="32">
        <f>IF((S18&gt;(0.001+S17)),R17+0.01,R17)</f>
        <v>14.19</v>
      </c>
      <c r="U17" s="33">
        <f>T17-T16</f>
        <v>0.22999999999999865</v>
      </c>
      <c r="V17" s="32">
        <f>IF((U18&gt;(0.001+U17)),T17+0.01,T17)</f>
        <v>14.19</v>
      </c>
      <c r="W17" s="33">
        <f>V17-V16</f>
        <v>0.22999999999999865</v>
      </c>
      <c r="X17" s="32">
        <f>IF((W18&gt;(0.001+W17)),V17+0.01,V17)</f>
        <v>14.19</v>
      </c>
      <c r="Y17" s="33">
        <f>X17-X16</f>
        <v>0.22999999999999865</v>
      </c>
      <c r="Z17" s="32">
        <f>IF((Y18&gt;(0.001+Y17)),X17+0.01,X17)</f>
        <v>14.19</v>
      </c>
      <c r="AA17" s="33">
        <f>Z17-Z16</f>
        <v>0.22999999999999865</v>
      </c>
      <c r="AB17" s="32">
        <f>IF((AA18&gt;(0.001+AA17)),Z17+0.01,Z17)</f>
        <v>14.19</v>
      </c>
      <c r="AC17" s="33">
        <f>AB17-AB16</f>
        <v>0.22999999999999865</v>
      </c>
      <c r="AD17" s="32">
        <f>IF((AC18&gt;(0.001+AC17)),AB17+0.01,AB17)</f>
        <v>14.19</v>
      </c>
      <c r="AE17" s="33">
        <f>AD17-AD16</f>
        <v>0.22999999999999865</v>
      </c>
      <c r="AF17" s="32">
        <f>IF((AE18&gt;(0.001+AE17)),AD17+0.01,AD17)</f>
        <v>14.19</v>
      </c>
    </row>
    <row r="18" spans="1:32" x14ac:dyDescent="0.25">
      <c r="A18" s="17">
        <v>16</v>
      </c>
      <c r="B18" s="44">
        <f>AF18</f>
        <v>14.42</v>
      </c>
      <c r="C18" s="42" t="b">
        <f>IF((B18-B17+0.001)&gt;(B19-B18),TRUE,1)</f>
        <v>1</v>
      </c>
      <c r="D18" s="42"/>
      <c r="E18">
        <f>IF((H18-AF18+0.001)&gt;0,0,1)</f>
        <v>0</v>
      </c>
      <c r="F18" s="42"/>
      <c r="G18" s="39">
        <f>IF(A18&gt;Udregninger!$B$5,20,Udregninger!$B$3+Udregninger!$B$3*((1-Udregninger!$B$4^(A18/Udregninger!$B$5))/(1-Udregninger!$B$4)))</f>
        <v>14.416327347861063</v>
      </c>
      <c r="H18" s="32">
        <f>ROUND(G18,2)</f>
        <v>14.42</v>
      </c>
      <c r="I18" s="33">
        <f>H18-H17</f>
        <v>0.23000000000000043</v>
      </c>
      <c r="J18" s="32">
        <f>IF((I19&gt;(0.001+I18)),H18+0.01,H18)</f>
        <v>14.42</v>
      </c>
      <c r="K18" s="33">
        <f>J18-J17</f>
        <v>0.23000000000000043</v>
      </c>
      <c r="L18" s="32">
        <f>IF((K19&gt;(0.001+K18)),J18+0.01,J18)</f>
        <v>14.42</v>
      </c>
      <c r="M18" s="33">
        <f>L18-L17</f>
        <v>0.23000000000000043</v>
      </c>
      <c r="N18" s="32">
        <f>IF((M19&gt;(0.001+M18)),L18+0.01,L18)</f>
        <v>14.42</v>
      </c>
      <c r="O18" s="33">
        <f>N18-N17</f>
        <v>0.23000000000000043</v>
      </c>
      <c r="P18" s="32">
        <f>IF((O19&gt;(0.001+O18)),N18+0.01,N18)</f>
        <v>14.42</v>
      </c>
      <c r="Q18" s="33">
        <f>P18-P17</f>
        <v>0.23000000000000043</v>
      </c>
      <c r="R18" s="32">
        <f>IF((Q19&gt;(0.001+Q18)),P18+0.01,P18)</f>
        <v>14.42</v>
      </c>
      <c r="S18" s="33">
        <f>R18-R17</f>
        <v>0.23000000000000043</v>
      </c>
      <c r="T18" s="32">
        <f>IF((S19&gt;(0.001+S18)),R18+0.01,R18)</f>
        <v>14.42</v>
      </c>
      <c r="U18" s="33">
        <f>T18-T17</f>
        <v>0.23000000000000043</v>
      </c>
      <c r="V18" s="32">
        <f>IF((U19&gt;(0.001+U18)),T18+0.01,T18)</f>
        <v>14.42</v>
      </c>
      <c r="W18" s="33">
        <f>V18-V17</f>
        <v>0.23000000000000043</v>
      </c>
      <c r="X18" s="32">
        <f>IF((W19&gt;(0.001+W18)),V18+0.01,V18)</f>
        <v>14.42</v>
      </c>
      <c r="Y18" s="33">
        <f>X18-X17</f>
        <v>0.23000000000000043</v>
      </c>
      <c r="Z18" s="32">
        <f>IF((Y19&gt;(0.001+Y18)),X18+0.01,X18)</f>
        <v>14.42</v>
      </c>
      <c r="AA18" s="33">
        <f>Z18-Z17</f>
        <v>0.23000000000000043</v>
      </c>
      <c r="AB18" s="32">
        <f>IF((AA19&gt;(0.001+AA18)),Z18+0.01,Z18)</f>
        <v>14.42</v>
      </c>
      <c r="AC18" s="33">
        <f>AB18-AB17</f>
        <v>0.23000000000000043</v>
      </c>
      <c r="AD18" s="32">
        <f>IF((AC19&gt;(0.001+AC18)),AB18+0.01,AB18)</f>
        <v>14.42</v>
      </c>
      <c r="AE18" s="33">
        <f>AD18-AD17</f>
        <v>0.23000000000000043</v>
      </c>
      <c r="AF18" s="32">
        <f>IF((AE19&gt;(0.001+AE18)),AD18+0.01,AD18)</f>
        <v>14.42</v>
      </c>
    </row>
    <row r="19" spans="1:32" x14ac:dyDescent="0.25">
      <c r="A19" s="17">
        <v>17</v>
      </c>
      <c r="B19" s="44">
        <f>AF19</f>
        <v>14.64</v>
      </c>
      <c r="C19" s="42" t="b">
        <f>IF((B19-B18+0.001)&gt;(B20-B19),TRUE,1)</f>
        <v>1</v>
      </c>
      <c r="D19" s="42"/>
      <c r="E19">
        <f>IF((H19-AF19+0.001)&gt;0,0,1)</f>
        <v>0</v>
      </c>
      <c r="F19" s="42"/>
      <c r="G19" s="39">
        <f>IF(A19&gt;Udregninger!$B$5,20,Udregninger!$B$3+Udregninger!$B$3*((1-Udregninger!$B$4^(A19/Udregninger!$B$5))/(1-Udregninger!$B$4)))</f>
        <v>14.636589738269002</v>
      </c>
      <c r="H19" s="32">
        <f>ROUND(G19,2)</f>
        <v>14.64</v>
      </c>
      <c r="I19" s="33">
        <f>H19-H18</f>
        <v>0.22000000000000064</v>
      </c>
      <c r="J19" s="32">
        <f>IF((I20&gt;(0.001+I19)),H19+0.01,H19)</f>
        <v>14.64</v>
      </c>
      <c r="K19" s="33">
        <f>J19-J18</f>
        <v>0.22000000000000064</v>
      </c>
      <c r="L19" s="32">
        <f>IF((K20&gt;(0.001+K19)),J19+0.01,J19)</f>
        <v>14.64</v>
      </c>
      <c r="M19" s="33">
        <f>L19-L18</f>
        <v>0.22000000000000064</v>
      </c>
      <c r="N19" s="32">
        <f>IF((M20&gt;(0.001+M19)),L19+0.01,L19)</f>
        <v>14.64</v>
      </c>
      <c r="O19" s="33">
        <f>N19-N18</f>
        <v>0.22000000000000064</v>
      </c>
      <c r="P19" s="32">
        <f>IF((O20&gt;(0.001+O19)),N19+0.01,N19)</f>
        <v>14.64</v>
      </c>
      <c r="Q19" s="33">
        <f>P19-P18</f>
        <v>0.22000000000000064</v>
      </c>
      <c r="R19" s="32">
        <f>IF((Q20&gt;(0.001+Q19)),P19+0.01,P19)</f>
        <v>14.64</v>
      </c>
      <c r="S19" s="33">
        <f>R19-R18</f>
        <v>0.22000000000000064</v>
      </c>
      <c r="T19" s="32">
        <f>IF((S20&gt;(0.001+S19)),R19+0.01,R19)</f>
        <v>14.64</v>
      </c>
      <c r="U19" s="33">
        <f>T19-T18</f>
        <v>0.22000000000000064</v>
      </c>
      <c r="V19" s="32">
        <f>IF((U20&gt;(0.001+U19)),T19+0.01,T19)</f>
        <v>14.64</v>
      </c>
      <c r="W19" s="33">
        <f>V19-V18</f>
        <v>0.22000000000000064</v>
      </c>
      <c r="X19" s="32">
        <f>IF((W20&gt;(0.001+W19)),V19+0.01,V19)</f>
        <v>14.64</v>
      </c>
      <c r="Y19" s="33">
        <f>X19-X18</f>
        <v>0.22000000000000064</v>
      </c>
      <c r="Z19" s="32">
        <f>IF((Y20&gt;(0.001+Y19)),X19+0.01,X19)</f>
        <v>14.64</v>
      </c>
      <c r="AA19" s="33">
        <f>Z19-Z18</f>
        <v>0.22000000000000064</v>
      </c>
      <c r="AB19" s="32">
        <f>IF((AA20&gt;(0.001+AA19)),Z19+0.01,Z19)</f>
        <v>14.64</v>
      </c>
      <c r="AC19" s="33">
        <f>AB19-AB18</f>
        <v>0.22000000000000064</v>
      </c>
      <c r="AD19" s="32">
        <f>IF((AC20&gt;(0.001+AC19)),AB19+0.01,AB19)</f>
        <v>14.64</v>
      </c>
      <c r="AE19" s="33">
        <f>AD19-AD18</f>
        <v>0.22000000000000064</v>
      </c>
      <c r="AF19" s="32">
        <f>IF((AE20&gt;(0.001+AE19)),AD19+0.01,AD19)</f>
        <v>14.64</v>
      </c>
    </row>
    <row r="20" spans="1:32" x14ac:dyDescent="0.25">
      <c r="A20" s="17">
        <v>18</v>
      </c>
      <c r="B20" s="44">
        <f>AF20</f>
        <v>14.85</v>
      </c>
      <c r="C20" s="42" t="b">
        <f>IF((B20-B19+0.001)&gt;(B21-B20),TRUE,1)</f>
        <v>1</v>
      </c>
      <c r="D20" s="42"/>
      <c r="E20">
        <f>IF((H20-AF20+0.001)&gt;0,0,1)</f>
        <v>0</v>
      </c>
      <c r="F20" s="42"/>
      <c r="G20" s="39">
        <f>IF(A20&gt;Udregninger!$B$5,20,Udregninger!$B$3+Udregninger!$B$3*((1-Udregninger!$B$4^(A20/Udregninger!$B$5))/(1-Udregninger!$B$4)))</f>
        <v>14.851258815206943</v>
      </c>
      <c r="H20" s="32">
        <f>ROUND(G20,2)</f>
        <v>14.85</v>
      </c>
      <c r="I20" s="33">
        <f>H20-H19</f>
        <v>0.20999999999999908</v>
      </c>
      <c r="J20" s="32">
        <f>IF((I21&gt;(0.001+I20)),H20+0.01,H20)</f>
        <v>14.85</v>
      </c>
      <c r="K20" s="33">
        <f>J20-J19</f>
        <v>0.20999999999999908</v>
      </c>
      <c r="L20" s="32">
        <f>IF((K21&gt;(0.001+K20)),J20+0.01,J20)</f>
        <v>14.85</v>
      </c>
      <c r="M20" s="33">
        <f>L20-L19</f>
        <v>0.20999999999999908</v>
      </c>
      <c r="N20" s="32">
        <f>IF((M21&gt;(0.001+M20)),L20+0.01,L20)</f>
        <v>14.85</v>
      </c>
      <c r="O20" s="33">
        <f>N20-N19</f>
        <v>0.20999999999999908</v>
      </c>
      <c r="P20" s="32">
        <f>IF((O21&gt;(0.001+O20)),N20+0.01,N20)</f>
        <v>14.85</v>
      </c>
      <c r="Q20" s="33">
        <f>P20-P19</f>
        <v>0.20999999999999908</v>
      </c>
      <c r="R20" s="32">
        <f>IF((Q21&gt;(0.001+Q20)),P20+0.01,P20)</f>
        <v>14.85</v>
      </c>
      <c r="S20" s="33">
        <f>R20-R19</f>
        <v>0.20999999999999908</v>
      </c>
      <c r="T20" s="32">
        <f>IF((S21&gt;(0.001+S20)),R20+0.01,R20)</f>
        <v>14.85</v>
      </c>
      <c r="U20" s="33">
        <f>T20-T19</f>
        <v>0.20999999999999908</v>
      </c>
      <c r="V20" s="32">
        <f>IF((U21&gt;(0.001+U20)),T20+0.01,T20)</f>
        <v>14.85</v>
      </c>
      <c r="W20" s="33">
        <f>V20-V19</f>
        <v>0.20999999999999908</v>
      </c>
      <c r="X20" s="32">
        <f>IF((W21&gt;(0.001+W20)),V20+0.01,V20)</f>
        <v>14.85</v>
      </c>
      <c r="Y20" s="33">
        <f>X20-X19</f>
        <v>0.20999999999999908</v>
      </c>
      <c r="Z20" s="32">
        <f>IF((Y21&gt;(0.001+Y20)),X20+0.01,X20)</f>
        <v>14.85</v>
      </c>
      <c r="AA20" s="33">
        <f>Z20-Z19</f>
        <v>0.20999999999999908</v>
      </c>
      <c r="AB20" s="32">
        <f>IF((AA21&gt;(0.001+AA20)),Z20+0.01,Z20)</f>
        <v>14.85</v>
      </c>
      <c r="AC20" s="33">
        <f>AB20-AB19</f>
        <v>0.20999999999999908</v>
      </c>
      <c r="AD20" s="32">
        <f>IF((AC21&gt;(0.001+AC20)),AB20+0.01,AB20)</f>
        <v>14.85</v>
      </c>
      <c r="AE20" s="33">
        <f>AD20-AD19</f>
        <v>0.20999999999999908</v>
      </c>
      <c r="AF20" s="32">
        <f>IF((AE21&gt;(0.001+AE20)),AD20+0.01,AD20)</f>
        <v>14.85</v>
      </c>
    </row>
    <row r="21" spans="1:32" x14ac:dyDescent="0.25">
      <c r="A21" s="17">
        <v>19</v>
      </c>
      <c r="B21" s="44">
        <f>AF21</f>
        <v>15.06</v>
      </c>
      <c r="C21" s="42" t="b">
        <f>IF((B21-B20+0.001)&gt;(B22-B21),TRUE,1)</f>
        <v>1</v>
      </c>
      <c r="D21" s="42"/>
      <c r="E21">
        <f>IF((H21-AF21+0.001)&gt;0,0,1)</f>
        <v>0</v>
      </c>
      <c r="F21" s="42"/>
      <c r="G21" s="39">
        <f>IF(A21&gt;Udregninger!$B$5,20,Udregninger!$B$3+Udregninger!$B$3*((1-Udregninger!$B$4^(A21/Udregninger!$B$5))/(1-Udregninger!$B$4)))</f>
        <v>15.060476614523656</v>
      </c>
      <c r="H21" s="32">
        <f>ROUND(G21,2)</f>
        <v>15.06</v>
      </c>
      <c r="I21" s="33">
        <f>H21-H20</f>
        <v>0.21000000000000085</v>
      </c>
      <c r="J21" s="32">
        <f>IF((I22&gt;(0.001+I21)),H21+0.01,H21)</f>
        <v>15.06</v>
      </c>
      <c r="K21" s="33">
        <f>J21-J20</f>
        <v>0.21000000000000085</v>
      </c>
      <c r="L21" s="32">
        <f>IF((K22&gt;(0.001+K21)),J21+0.01,J21)</f>
        <v>15.06</v>
      </c>
      <c r="M21" s="33">
        <f>L21-L20</f>
        <v>0.21000000000000085</v>
      </c>
      <c r="N21" s="32">
        <f>IF((M22&gt;(0.001+M21)),L21+0.01,L21)</f>
        <v>15.06</v>
      </c>
      <c r="O21" s="33">
        <f>N21-N20</f>
        <v>0.21000000000000085</v>
      </c>
      <c r="P21" s="32">
        <f>IF((O22&gt;(0.001+O21)),N21+0.01,N21)</f>
        <v>15.06</v>
      </c>
      <c r="Q21" s="33">
        <f>P21-P20</f>
        <v>0.21000000000000085</v>
      </c>
      <c r="R21" s="32">
        <f>IF((Q22&gt;(0.001+Q21)),P21+0.01,P21)</f>
        <v>15.06</v>
      </c>
      <c r="S21" s="33">
        <f>R21-R20</f>
        <v>0.21000000000000085</v>
      </c>
      <c r="T21" s="32">
        <f>IF((S22&gt;(0.001+S21)),R21+0.01,R21)</f>
        <v>15.06</v>
      </c>
      <c r="U21" s="33">
        <f>T21-T20</f>
        <v>0.21000000000000085</v>
      </c>
      <c r="V21" s="32">
        <f>IF((U22&gt;(0.001+U21)),T21+0.01,T21)</f>
        <v>15.06</v>
      </c>
      <c r="W21" s="33">
        <f>V21-V20</f>
        <v>0.21000000000000085</v>
      </c>
      <c r="X21" s="32">
        <f>IF((W22&gt;(0.001+W21)),V21+0.01,V21)</f>
        <v>15.06</v>
      </c>
      <c r="Y21" s="33">
        <f>X21-X20</f>
        <v>0.21000000000000085</v>
      </c>
      <c r="Z21" s="32">
        <f>IF((Y22&gt;(0.001+Y21)),X21+0.01,X21)</f>
        <v>15.06</v>
      </c>
      <c r="AA21" s="33">
        <f>Z21-Z20</f>
        <v>0.21000000000000085</v>
      </c>
      <c r="AB21" s="32">
        <f>IF((AA22&gt;(0.001+AA21)),Z21+0.01,Z21)</f>
        <v>15.06</v>
      </c>
      <c r="AC21" s="33">
        <f>AB21-AB20</f>
        <v>0.21000000000000085</v>
      </c>
      <c r="AD21" s="32">
        <f>IF((AC22&gt;(0.001+AC21)),AB21+0.01,AB21)</f>
        <v>15.06</v>
      </c>
      <c r="AE21" s="33">
        <f>AD21-AD20</f>
        <v>0.21000000000000085</v>
      </c>
      <c r="AF21" s="32">
        <f>IF((AE22&gt;(0.001+AE21)),AD21+0.01,AD21)</f>
        <v>15.06</v>
      </c>
    </row>
    <row r="22" spans="1:32" x14ac:dyDescent="0.25">
      <c r="A22" s="17">
        <v>20</v>
      </c>
      <c r="B22" s="44">
        <f>AF22</f>
        <v>15.26</v>
      </c>
      <c r="C22" s="42" t="b">
        <f>IF((B22-B21+0.001)&gt;(B23-B22),TRUE,1)</f>
        <v>1</v>
      </c>
      <c r="D22" s="42"/>
      <c r="E22">
        <f>IF((H22-AF22+0.001)&gt;0,0,1)</f>
        <v>0</v>
      </c>
      <c r="F22" s="42"/>
      <c r="G22" s="39">
        <f>IF(A22&gt;Udregninger!$B$5,20,Udregninger!$B$3+Udregninger!$B$3*((1-Udregninger!$B$4^(A22/Udregninger!$B$5))/(1-Udregninger!$B$4)))</f>
        <v>15.264381565228703</v>
      </c>
      <c r="H22" s="32">
        <f>ROUND(G22,2)</f>
        <v>15.26</v>
      </c>
      <c r="I22" s="33">
        <f>H22-H21</f>
        <v>0.19999999999999929</v>
      </c>
      <c r="J22" s="32">
        <f>IF((I23&gt;(0.001+I22)),H22+0.01,H22)</f>
        <v>15.26</v>
      </c>
      <c r="K22" s="33">
        <f>J22-J21</f>
        <v>0.19999999999999929</v>
      </c>
      <c r="L22" s="32">
        <f>IF((K23&gt;(0.001+K22)),J22+0.01,J22)</f>
        <v>15.26</v>
      </c>
      <c r="M22" s="33">
        <f>L22-L21</f>
        <v>0.19999999999999929</v>
      </c>
      <c r="N22" s="32">
        <f>IF((M23&gt;(0.001+M22)),L22+0.01,L22)</f>
        <v>15.26</v>
      </c>
      <c r="O22" s="33">
        <f>N22-N21</f>
        <v>0.19999999999999929</v>
      </c>
      <c r="P22" s="32">
        <f>IF((O23&gt;(0.001+O22)),N22+0.01,N22)</f>
        <v>15.26</v>
      </c>
      <c r="Q22" s="33">
        <f>P22-P21</f>
        <v>0.19999999999999929</v>
      </c>
      <c r="R22" s="32">
        <f>IF((Q23&gt;(0.001+Q22)),P22+0.01,P22)</f>
        <v>15.26</v>
      </c>
      <c r="S22" s="33">
        <f>R22-R21</f>
        <v>0.19999999999999929</v>
      </c>
      <c r="T22" s="32">
        <f>IF((S23&gt;(0.001+S22)),R22+0.01,R22)</f>
        <v>15.26</v>
      </c>
      <c r="U22" s="33">
        <f>T22-T21</f>
        <v>0.19999999999999929</v>
      </c>
      <c r="V22" s="32">
        <f>IF((U23&gt;(0.001+U22)),T22+0.01,T22)</f>
        <v>15.26</v>
      </c>
      <c r="W22" s="33">
        <f>V22-V21</f>
        <v>0.19999999999999929</v>
      </c>
      <c r="X22" s="32">
        <f>IF((W23&gt;(0.001+W22)),V22+0.01,V22)</f>
        <v>15.26</v>
      </c>
      <c r="Y22" s="33">
        <f>X22-X21</f>
        <v>0.19999999999999929</v>
      </c>
      <c r="Z22" s="32">
        <f>IF((Y23&gt;(0.001+Y22)),X22+0.01,X22)</f>
        <v>15.26</v>
      </c>
      <c r="AA22" s="33">
        <f>Z22-Z21</f>
        <v>0.19999999999999929</v>
      </c>
      <c r="AB22" s="32">
        <f>IF((AA23&gt;(0.001+AA22)),Z22+0.01,Z22)</f>
        <v>15.26</v>
      </c>
      <c r="AC22" s="33">
        <f>AB22-AB21</f>
        <v>0.19999999999999929</v>
      </c>
      <c r="AD22" s="32">
        <f>IF((AC23&gt;(0.001+AC22)),AB22+0.01,AB22)</f>
        <v>15.26</v>
      </c>
      <c r="AE22" s="33">
        <f>AD22-AD21</f>
        <v>0.19999999999999929</v>
      </c>
      <c r="AF22" s="32">
        <f>IF((AE23&gt;(0.001+AE22)),AD22+0.01,AD22)</f>
        <v>15.26</v>
      </c>
    </row>
    <row r="23" spans="1:32" x14ac:dyDescent="0.25">
      <c r="A23" s="17">
        <v>21</v>
      </c>
      <c r="B23" s="44">
        <f>AF23</f>
        <v>15.46</v>
      </c>
      <c r="C23" s="42" t="b">
        <f>IF((B23-B22+0.001)&gt;(B24-B23),TRUE,1)</f>
        <v>1</v>
      </c>
      <c r="D23" s="42"/>
      <c r="E23">
        <f>IF((H23-AF23+0.001)&gt;0,0,1)</f>
        <v>0</v>
      </c>
      <c r="F23" s="42"/>
      <c r="G23" s="39">
        <f>IF(A23&gt;Udregninger!$B$5,20,Udregninger!$B$3+Udregninger!$B$3*((1-Udregninger!$B$4^(A23/Udregninger!$B$5))/(1-Udregninger!$B$4)))</f>
        <v>15.463108581084022</v>
      </c>
      <c r="H23" s="32">
        <f>ROUND(G23,2)</f>
        <v>15.46</v>
      </c>
      <c r="I23" s="33">
        <f>H23-H22</f>
        <v>0.20000000000000107</v>
      </c>
      <c r="J23" s="32">
        <f>IF((I24&gt;(0.001+I23)),H23+0.01,H23)</f>
        <v>15.46</v>
      </c>
      <c r="K23" s="33">
        <f>J23-J22</f>
        <v>0.20000000000000107</v>
      </c>
      <c r="L23" s="32">
        <f>IF((K24&gt;(0.001+K23)),J23+0.01,J23)</f>
        <v>15.46</v>
      </c>
      <c r="M23" s="33">
        <f>L23-L22</f>
        <v>0.20000000000000107</v>
      </c>
      <c r="N23" s="32">
        <f>IF((M24&gt;(0.001+M23)),L23+0.01,L23)</f>
        <v>15.46</v>
      </c>
      <c r="O23" s="33">
        <f>N23-N22</f>
        <v>0.20000000000000107</v>
      </c>
      <c r="P23" s="32">
        <f>IF((O24&gt;(0.001+O23)),N23+0.01,N23)</f>
        <v>15.46</v>
      </c>
      <c r="Q23" s="33">
        <f>P23-P22</f>
        <v>0.20000000000000107</v>
      </c>
      <c r="R23" s="32">
        <f>IF((Q24&gt;(0.001+Q23)),P23+0.01,P23)</f>
        <v>15.46</v>
      </c>
      <c r="S23" s="33">
        <f>R23-R22</f>
        <v>0.20000000000000107</v>
      </c>
      <c r="T23" s="32">
        <f>IF((S24&gt;(0.001+S23)),R23+0.01,R23)</f>
        <v>15.46</v>
      </c>
      <c r="U23" s="33">
        <f>T23-T22</f>
        <v>0.20000000000000107</v>
      </c>
      <c r="V23" s="32">
        <f>IF((U24&gt;(0.001+U23)),T23+0.01,T23)</f>
        <v>15.46</v>
      </c>
      <c r="W23" s="33">
        <f>V23-V22</f>
        <v>0.20000000000000107</v>
      </c>
      <c r="X23" s="32">
        <f>IF((W24&gt;(0.001+W23)),V23+0.01,V23)</f>
        <v>15.46</v>
      </c>
      <c r="Y23" s="33">
        <f>X23-X22</f>
        <v>0.20000000000000107</v>
      </c>
      <c r="Z23" s="32">
        <f>IF((Y24&gt;(0.001+Y23)),X23+0.01,X23)</f>
        <v>15.46</v>
      </c>
      <c r="AA23" s="33">
        <f>Z23-Z22</f>
        <v>0.20000000000000107</v>
      </c>
      <c r="AB23" s="32">
        <f>IF((AA24&gt;(0.001+AA23)),Z23+0.01,Z23)</f>
        <v>15.46</v>
      </c>
      <c r="AC23" s="33">
        <f>AB23-AB22</f>
        <v>0.20000000000000107</v>
      </c>
      <c r="AD23" s="32">
        <f>IF((AC24&gt;(0.001+AC23)),AB23+0.01,AB23)</f>
        <v>15.46</v>
      </c>
      <c r="AE23" s="33">
        <f>AD23-AD22</f>
        <v>0.20000000000000107</v>
      </c>
      <c r="AF23" s="32">
        <f>IF((AE24&gt;(0.001+AE23)),AD23+0.01,AD23)</f>
        <v>15.46</v>
      </c>
    </row>
    <row r="24" spans="1:32" x14ac:dyDescent="0.25">
      <c r="A24" s="17">
        <v>22</v>
      </c>
      <c r="B24" s="44">
        <f>AF24</f>
        <v>15.66</v>
      </c>
      <c r="C24" s="42" t="b">
        <f>IF((B24-B23+0.001)&gt;(B25-B24),TRUE,1)</f>
        <v>1</v>
      </c>
      <c r="D24" s="42"/>
      <c r="E24">
        <f>IF((H24-AF24+0.001)&gt;0,0,1)</f>
        <v>0</v>
      </c>
      <c r="F24" s="42"/>
      <c r="G24" s="39">
        <f>IF(A24&gt;Udregninger!$B$5,20,Udregninger!$B$3+Udregninger!$B$3*((1-Udregninger!$B$4^(A24/Udregninger!$B$5))/(1-Udregninger!$B$4)))</f>
        <v>15.656789149869654</v>
      </c>
      <c r="H24" s="32">
        <f>ROUND(G24,2)</f>
        <v>15.66</v>
      </c>
      <c r="I24" s="33">
        <f>H24-H23</f>
        <v>0.19999999999999929</v>
      </c>
      <c r="J24" s="32">
        <f>IF((I25&gt;(0.001+I24)),H24+0.01,H24)</f>
        <v>15.66</v>
      </c>
      <c r="K24" s="33">
        <f>J24-J23</f>
        <v>0.19999999999999929</v>
      </c>
      <c r="L24" s="32">
        <f>IF((K25&gt;(0.001+K24)),J24+0.01,J24)</f>
        <v>15.66</v>
      </c>
      <c r="M24" s="33">
        <f>L24-L23</f>
        <v>0.19999999999999929</v>
      </c>
      <c r="N24" s="32">
        <f>IF((M25&gt;(0.001+M24)),L24+0.01,L24)</f>
        <v>15.66</v>
      </c>
      <c r="O24" s="33">
        <f>N24-N23</f>
        <v>0.19999999999999929</v>
      </c>
      <c r="P24" s="32">
        <f>IF((O25&gt;(0.001+O24)),N24+0.01,N24)</f>
        <v>15.66</v>
      </c>
      <c r="Q24" s="33">
        <f>P24-P23</f>
        <v>0.19999999999999929</v>
      </c>
      <c r="R24" s="32">
        <f>IF((Q25&gt;(0.001+Q24)),P24+0.01,P24)</f>
        <v>15.66</v>
      </c>
      <c r="S24" s="33">
        <f>R24-R23</f>
        <v>0.19999999999999929</v>
      </c>
      <c r="T24" s="32">
        <f>IF((S25&gt;(0.001+S24)),R24+0.01,R24)</f>
        <v>15.66</v>
      </c>
      <c r="U24" s="33">
        <f>T24-T23</f>
        <v>0.19999999999999929</v>
      </c>
      <c r="V24" s="32">
        <f>IF((U25&gt;(0.001+U24)),T24+0.01,T24)</f>
        <v>15.66</v>
      </c>
      <c r="W24" s="33">
        <f>V24-V23</f>
        <v>0.19999999999999929</v>
      </c>
      <c r="X24" s="32">
        <f>IF((W25&gt;(0.001+W24)),V24+0.01,V24)</f>
        <v>15.66</v>
      </c>
      <c r="Y24" s="33">
        <f>X24-X23</f>
        <v>0.19999999999999929</v>
      </c>
      <c r="Z24" s="32">
        <f>IF((Y25&gt;(0.001+Y24)),X24+0.01,X24)</f>
        <v>15.66</v>
      </c>
      <c r="AA24" s="33">
        <f>Z24-Z23</f>
        <v>0.19999999999999929</v>
      </c>
      <c r="AB24" s="32">
        <f>IF((AA25&gt;(0.001+AA24)),Z24+0.01,Z24)</f>
        <v>15.66</v>
      </c>
      <c r="AC24" s="33">
        <f>AB24-AB23</f>
        <v>0.19999999999999929</v>
      </c>
      <c r="AD24" s="32">
        <f>IF((AC25&gt;(0.001+AC24)),AB24+0.01,AB24)</f>
        <v>15.66</v>
      </c>
      <c r="AE24" s="33">
        <f>AD24-AD23</f>
        <v>0.19999999999999929</v>
      </c>
      <c r="AF24" s="32">
        <f>IF((AE25&gt;(0.001+AE24)),AD24+0.01,AD24)</f>
        <v>15.66</v>
      </c>
    </row>
    <row r="25" spans="1:32" x14ac:dyDescent="0.25">
      <c r="A25" s="17">
        <v>23</v>
      </c>
      <c r="B25" s="44">
        <f>AF25</f>
        <v>15.85</v>
      </c>
      <c r="C25" s="42" t="b">
        <f>IF((B25-B24+0.001)&gt;(B26-B25),TRUE,1)</f>
        <v>1</v>
      </c>
      <c r="D25" s="42"/>
      <c r="E25">
        <f>IF((H25-AF25+0.001)&gt;0,0,1)</f>
        <v>0</v>
      </c>
      <c r="F25" s="42"/>
      <c r="G25" s="39">
        <f>IF(A25&gt;Udregninger!$B$5,20,Udregninger!$B$3+Udregninger!$B$3*((1-Udregninger!$B$4^(A25/Udregninger!$B$5))/(1-Udregninger!$B$4)))</f>
        <v>15.845551420382673</v>
      </c>
      <c r="H25" s="32">
        <f>ROUND(G25,2)</f>
        <v>15.85</v>
      </c>
      <c r="I25" s="33">
        <f>H25-H24</f>
        <v>0.1899999999999995</v>
      </c>
      <c r="J25" s="32">
        <f>IF((I26&gt;(0.001+I25)),H25+0.01,H25)</f>
        <v>15.85</v>
      </c>
      <c r="K25" s="33">
        <f>J25-J24</f>
        <v>0.1899999999999995</v>
      </c>
      <c r="L25" s="32">
        <f>IF((K26&gt;(0.001+K25)),J25+0.01,J25)</f>
        <v>15.85</v>
      </c>
      <c r="M25" s="33">
        <f>L25-L24</f>
        <v>0.1899999999999995</v>
      </c>
      <c r="N25" s="32">
        <f>IF((M26&gt;(0.001+M25)),L25+0.01,L25)</f>
        <v>15.85</v>
      </c>
      <c r="O25" s="33">
        <f>N25-N24</f>
        <v>0.1899999999999995</v>
      </c>
      <c r="P25" s="32">
        <f>IF((O26&gt;(0.001+O25)),N25+0.01,N25)</f>
        <v>15.85</v>
      </c>
      <c r="Q25" s="33">
        <f>P25-P24</f>
        <v>0.1899999999999995</v>
      </c>
      <c r="R25" s="32">
        <f>IF((Q26&gt;(0.001+Q25)),P25+0.01,P25)</f>
        <v>15.85</v>
      </c>
      <c r="S25" s="33">
        <f>R25-R24</f>
        <v>0.1899999999999995</v>
      </c>
      <c r="T25" s="32">
        <f>IF((S26&gt;(0.001+S25)),R25+0.01,R25)</f>
        <v>15.85</v>
      </c>
      <c r="U25" s="33">
        <f>T25-T24</f>
        <v>0.1899999999999995</v>
      </c>
      <c r="V25" s="32">
        <f>IF((U26&gt;(0.001+U25)),T25+0.01,T25)</f>
        <v>15.85</v>
      </c>
      <c r="W25" s="33">
        <f>V25-V24</f>
        <v>0.1899999999999995</v>
      </c>
      <c r="X25" s="32">
        <f>IF((W26&gt;(0.001+W25)),V25+0.01,V25)</f>
        <v>15.85</v>
      </c>
      <c r="Y25" s="33">
        <f>X25-X24</f>
        <v>0.1899999999999995</v>
      </c>
      <c r="Z25" s="32">
        <f>IF((Y26&gt;(0.001+Y25)),X25+0.01,X25)</f>
        <v>15.85</v>
      </c>
      <c r="AA25" s="33">
        <f>Z25-Z24</f>
        <v>0.1899999999999995</v>
      </c>
      <c r="AB25" s="32">
        <f>IF((AA26&gt;(0.001+AA25)),Z25+0.01,Z25)</f>
        <v>15.85</v>
      </c>
      <c r="AC25" s="33">
        <f>AB25-AB24</f>
        <v>0.1899999999999995</v>
      </c>
      <c r="AD25" s="32">
        <f>IF((AC26&gt;(0.001+AC25)),AB25+0.01,AB25)</f>
        <v>15.85</v>
      </c>
      <c r="AE25" s="33">
        <f>AD25-AD24</f>
        <v>0.1899999999999995</v>
      </c>
      <c r="AF25" s="32">
        <f>IF((AE26&gt;(0.001+AE25)),AD25+0.01,AD25)</f>
        <v>15.85</v>
      </c>
    </row>
    <row r="26" spans="1:32" x14ac:dyDescent="0.25">
      <c r="A26" s="17">
        <v>24</v>
      </c>
      <c r="B26" s="44">
        <f>AF26</f>
        <v>16.03</v>
      </c>
      <c r="C26" s="42" t="b">
        <f>IF((B26-B25+0.001)&gt;(B27-B26),TRUE,1)</f>
        <v>1</v>
      </c>
      <c r="D26" s="42"/>
      <c r="E26">
        <f>IF((H26-AF26+0.001)&gt;0,0,1)</f>
        <v>0</v>
      </c>
      <c r="F26" s="42"/>
      <c r="G26" s="39">
        <f>IF(A26&gt;Udregninger!$B$5,20,Udregninger!$B$3+Udregninger!$B$3*((1-Udregninger!$B$4^(A26/Udregninger!$B$5))/(1-Udregninger!$B$4)))</f>
        <v>16.029520287226855</v>
      </c>
      <c r="H26" s="32">
        <f>ROUND(G26,2)</f>
        <v>16.03</v>
      </c>
      <c r="I26" s="33">
        <f>H26-H25</f>
        <v>0.18000000000000149</v>
      </c>
      <c r="J26" s="32">
        <f>IF((I27&gt;(0.001+I26)),H26+0.01,H26)</f>
        <v>16.03</v>
      </c>
      <c r="K26" s="33">
        <f>J26-J25</f>
        <v>0.18000000000000149</v>
      </c>
      <c r="L26" s="32">
        <f>IF((K27&gt;(0.001+K26)),J26+0.01,J26)</f>
        <v>16.03</v>
      </c>
      <c r="M26" s="33">
        <f>L26-L25</f>
        <v>0.18000000000000149</v>
      </c>
      <c r="N26" s="32">
        <f>IF((M27&gt;(0.001+M26)),L26+0.01,L26)</f>
        <v>16.03</v>
      </c>
      <c r="O26" s="33">
        <f>N26-N25</f>
        <v>0.18000000000000149</v>
      </c>
      <c r="P26" s="32">
        <f>IF((O27&gt;(0.001+O26)),N26+0.01,N26)</f>
        <v>16.03</v>
      </c>
      <c r="Q26" s="33">
        <f>P26-P25</f>
        <v>0.18000000000000149</v>
      </c>
      <c r="R26" s="32">
        <f>IF((Q27&gt;(0.001+Q26)),P26+0.01,P26)</f>
        <v>16.03</v>
      </c>
      <c r="S26" s="33">
        <f>R26-R25</f>
        <v>0.18000000000000149</v>
      </c>
      <c r="T26" s="32">
        <f>IF((S27&gt;(0.001+S26)),R26+0.01,R26)</f>
        <v>16.03</v>
      </c>
      <c r="U26" s="33">
        <f>T26-T25</f>
        <v>0.18000000000000149</v>
      </c>
      <c r="V26" s="32">
        <f>IF((U27&gt;(0.001+U26)),T26+0.01,T26)</f>
        <v>16.03</v>
      </c>
      <c r="W26" s="33">
        <f>V26-V25</f>
        <v>0.18000000000000149</v>
      </c>
      <c r="X26" s="32">
        <f>IF((W27&gt;(0.001+W26)),V26+0.01,V26)</f>
        <v>16.03</v>
      </c>
      <c r="Y26" s="33">
        <f>X26-X25</f>
        <v>0.18000000000000149</v>
      </c>
      <c r="Z26" s="32">
        <f>IF((Y27&gt;(0.001+Y26)),X26+0.01,X26)</f>
        <v>16.03</v>
      </c>
      <c r="AA26" s="33">
        <f>Z26-Z25</f>
        <v>0.18000000000000149</v>
      </c>
      <c r="AB26" s="32">
        <f>IF((AA27&gt;(0.001+AA26)),Z26+0.01,Z26)</f>
        <v>16.03</v>
      </c>
      <c r="AC26" s="33">
        <f>AB26-AB25</f>
        <v>0.18000000000000149</v>
      </c>
      <c r="AD26" s="32">
        <f>IF((AC27&gt;(0.001+AC26)),AB26+0.01,AB26)</f>
        <v>16.03</v>
      </c>
      <c r="AE26" s="33">
        <f>AD26-AD25</f>
        <v>0.18000000000000149</v>
      </c>
      <c r="AF26" s="32">
        <f>IF((AE27&gt;(0.001+AE26)),AD26+0.01,AD26)</f>
        <v>16.03</v>
      </c>
    </row>
    <row r="27" spans="1:32" x14ac:dyDescent="0.25">
      <c r="A27" s="17">
        <v>25</v>
      </c>
      <c r="B27" s="44">
        <f>AF27</f>
        <v>16.21</v>
      </c>
      <c r="C27" s="42" t="b">
        <f>IF((B27-B26+0.001)&gt;(B28-B27),TRUE,1)</f>
        <v>1</v>
      </c>
      <c r="D27" s="42"/>
      <c r="E27">
        <f>IF((H27-AF27+0.001)&gt;0,0,1)</f>
        <v>0</v>
      </c>
      <c r="F27" s="42"/>
      <c r="G27" s="39">
        <f>IF(A27&gt;Udregninger!$B$5,20,Udregninger!$B$3+Udregninger!$B$3*((1-Udregninger!$B$4^(A27/Udregninger!$B$5))/(1-Udregninger!$B$4)))</f>
        <v>16.208817473449244</v>
      </c>
      <c r="H27" s="32">
        <f>ROUND(G27,2)</f>
        <v>16.21</v>
      </c>
      <c r="I27" s="33">
        <f>H27-H26</f>
        <v>0.17999999999999972</v>
      </c>
      <c r="J27" s="32">
        <f>IF((I28&gt;(0.001+I27)),H27+0.01,H27)</f>
        <v>16.21</v>
      </c>
      <c r="K27" s="33">
        <f>J27-J26</f>
        <v>0.17999999999999972</v>
      </c>
      <c r="L27" s="32">
        <f>IF((K28&gt;(0.001+K27)),J27+0.01,J27)</f>
        <v>16.21</v>
      </c>
      <c r="M27" s="33">
        <f>L27-L26</f>
        <v>0.17999999999999972</v>
      </c>
      <c r="N27" s="32">
        <f>IF((M28&gt;(0.001+M27)),L27+0.01,L27)</f>
        <v>16.21</v>
      </c>
      <c r="O27" s="33">
        <f>N27-N26</f>
        <v>0.17999999999999972</v>
      </c>
      <c r="P27" s="32">
        <f>IF((O28&gt;(0.001+O27)),N27+0.01,N27)</f>
        <v>16.21</v>
      </c>
      <c r="Q27" s="33">
        <f>P27-P26</f>
        <v>0.17999999999999972</v>
      </c>
      <c r="R27" s="32">
        <f>IF((Q28&gt;(0.001+Q27)),P27+0.01,P27)</f>
        <v>16.21</v>
      </c>
      <c r="S27" s="33">
        <f>R27-R26</f>
        <v>0.17999999999999972</v>
      </c>
      <c r="T27" s="32">
        <f>IF((S28&gt;(0.001+S27)),R27+0.01,R27)</f>
        <v>16.21</v>
      </c>
      <c r="U27" s="33">
        <f>T27-T26</f>
        <v>0.17999999999999972</v>
      </c>
      <c r="V27" s="32">
        <f>IF((U28&gt;(0.001+U27)),T27+0.01,T27)</f>
        <v>16.21</v>
      </c>
      <c r="W27" s="33">
        <f>V27-V26</f>
        <v>0.17999999999999972</v>
      </c>
      <c r="X27" s="32">
        <f>IF((W28&gt;(0.001+W27)),V27+0.01,V27)</f>
        <v>16.21</v>
      </c>
      <c r="Y27" s="33">
        <f>X27-X26</f>
        <v>0.17999999999999972</v>
      </c>
      <c r="Z27" s="32">
        <f>IF((Y28&gt;(0.001+Y27)),X27+0.01,X27)</f>
        <v>16.21</v>
      </c>
      <c r="AA27" s="33">
        <f>Z27-Z26</f>
        <v>0.17999999999999972</v>
      </c>
      <c r="AB27" s="32">
        <f>IF((AA28&gt;(0.001+AA27)),Z27+0.01,Z27)</f>
        <v>16.21</v>
      </c>
      <c r="AC27" s="33">
        <f>AB27-AB26</f>
        <v>0.17999999999999972</v>
      </c>
      <c r="AD27" s="32">
        <f>IF((AC28&gt;(0.001+AC27)),AB27+0.01,AB27)</f>
        <v>16.21</v>
      </c>
      <c r="AE27" s="33">
        <f>AD27-AD26</f>
        <v>0.17999999999999972</v>
      </c>
      <c r="AF27" s="32">
        <f>IF((AE28&gt;(0.001+AE27)),AD27+0.01,AD27)</f>
        <v>16.21</v>
      </c>
    </row>
    <row r="28" spans="1:32" x14ac:dyDescent="0.25">
      <c r="A28" s="17">
        <v>26</v>
      </c>
      <c r="B28" s="44">
        <f>AF28</f>
        <v>16.38</v>
      </c>
      <c r="C28" s="42" t="b">
        <f>IF((B28-B27+0.001)&gt;(B29-B28),TRUE,1)</f>
        <v>1</v>
      </c>
      <c r="D28" s="42"/>
      <c r="E28">
        <f>IF((H28-AF28+0.001)&gt;0,0,1)</f>
        <v>0</v>
      </c>
      <c r="F28" s="42"/>
      <c r="G28" s="39">
        <f>IF(A28&gt;Udregninger!$B$5,20,Udregninger!$B$3+Udregninger!$B$3*((1-Udregninger!$B$4^(A28/Udregninger!$B$5))/(1-Udregninger!$B$4)))</f>
        <v>16.383561611078207</v>
      </c>
      <c r="H28" s="32">
        <f>ROUND(G28,2)</f>
        <v>16.38</v>
      </c>
      <c r="I28" s="33">
        <f>H28-H27</f>
        <v>0.16999999999999815</v>
      </c>
      <c r="J28" s="32">
        <f>IF((I29&gt;(0.001+I28)),H28+0.01,H28)</f>
        <v>16.38</v>
      </c>
      <c r="K28" s="33">
        <f>J28-J27</f>
        <v>0.16999999999999815</v>
      </c>
      <c r="L28" s="32">
        <f>IF((K29&gt;(0.001+K28)),J28+0.01,J28)</f>
        <v>16.38</v>
      </c>
      <c r="M28" s="33">
        <f>L28-L27</f>
        <v>0.16999999999999815</v>
      </c>
      <c r="N28" s="32">
        <f>IF((M29&gt;(0.001+M28)),L28+0.01,L28)</f>
        <v>16.38</v>
      </c>
      <c r="O28" s="33">
        <f>N28-N27</f>
        <v>0.16999999999999815</v>
      </c>
      <c r="P28" s="32">
        <f>IF((O29&gt;(0.001+O28)),N28+0.01,N28)</f>
        <v>16.38</v>
      </c>
      <c r="Q28" s="33">
        <f>P28-P27</f>
        <v>0.16999999999999815</v>
      </c>
      <c r="R28" s="32">
        <f>IF((Q29&gt;(0.001+Q28)),P28+0.01,P28)</f>
        <v>16.38</v>
      </c>
      <c r="S28" s="33">
        <f>R28-R27</f>
        <v>0.16999999999999815</v>
      </c>
      <c r="T28" s="32">
        <f>IF((S29&gt;(0.001+S28)),R28+0.01,R28)</f>
        <v>16.38</v>
      </c>
      <c r="U28" s="33">
        <f>T28-T27</f>
        <v>0.16999999999999815</v>
      </c>
      <c r="V28" s="32">
        <f>IF((U29&gt;(0.001+U28)),T28+0.01,T28)</f>
        <v>16.38</v>
      </c>
      <c r="W28" s="33">
        <f>V28-V27</f>
        <v>0.16999999999999815</v>
      </c>
      <c r="X28" s="32">
        <f>IF((W29&gt;(0.001+W28)),V28+0.01,V28)</f>
        <v>16.38</v>
      </c>
      <c r="Y28" s="33">
        <f>X28-X27</f>
        <v>0.16999999999999815</v>
      </c>
      <c r="Z28" s="32">
        <f>IF((Y29&gt;(0.001+Y28)),X28+0.01,X28)</f>
        <v>16.38</v>
      </c>
      <c r="AA28" s="33">
        <f>Z28-Z27</f>
        <v>0.16999999999999815</v>
      </c>
      <c r="AB28" s="32">
        <f>IF((AA29&gt;(0.001+AA28)),Z28+0.01,Z28)</f>
        <v>16.38</v>
      </c>
      <c r="AC28" s="33">
        <f>AB28-AB27</f>
        <v>0.16999999999999815</v>
      </c>
      <c r="AD28" s="32">
        <f>IF((AC29&gt;(0.001+AC28)),AB28+0.01,AB28)</f>
        <v>16.38</v>
      </c>
      <c r="AE28" s="33">
        <f>AD28-AD27</f>
        <v>0.16999999999999815</v>
      </c>
      <c r="AF28" s="32">
        <f>IF((AE29&gt;(0.001+AE28)),AD28+0.01,AD28)</f>
        <v>16.38</v>
      </c>
    </row>
    <row r="29" spans="1:32" x14ac:dyDescent="0.25">
      <c r="A29" s="17">
        <v>27</v>
      </c>
      <c r="B29" s="44">
        <f>AF29</f>
        <v>16.55</v>
      </c>
      <c r="C29" s="42" t="b">
        <f>IF((B29-B28+0.001)&gt;(B30-B29),TRUE,1)</f>
        <v>1</v>
      </c>
      <c r="D29" s="42"/>
      <c r="E29">
        <f>IF((H29-AF29+0.001)&gt;0,0,1)</f>
        <v>0</v>
      </c>
      <c r="F29" s="42"/>
      <c r="G29" s="39">
        <f>IF(A29&gt;Udregninger!$B$5,20,Udregninger!$B$3+Udregninger!$B$3*((1-Udregninger!$B$4^(A29/Udregninger!$B$5))/(1-Udregninger!$B$4)))</f>
        <v>16.553868319616381</v>
      </c>
      <c r="H29" s="32">
        <f>ROUND(G29,2)</f>
        <v>16.55</v>
      </c>
      <c r="I29" s="33">
        <f>H29-H28</f>
        <v>0.17000000000000171</v>
      </c>
      <c r="J29" s="32">
        <f>IF((I30&gt;(0.001+I29)),H29+0.01,H29)</f>
        <v>16.55</v>
      </c>
      <c r="K29" s="33">
        <f>J29-J28</f>
        <v>0.17000000000000171</v>
      </c>
      <c r="L29" s="32">
        <f>IF((K30&gt;(0.001+K29)),J29+0.01,J29)</f>
        <v>16.55</v>
      </c>
      <c r="M29" s="33">
        <f>L29-L28</f>
        <v>0.17000000000000171</v>
      </c>
      <c r="N29" s="32">
        <f>IF((M30&gt;(0.001+M29)),L29+0.01,L29)</f>
        <v>16.55</v>
      </c>
      <c r="O29" s="33">
        <f>N29-N28</f>
        <v>0.17000000000000171</v>
      </c>
      <c r="P29" s="32">
        <f>IF((O30&gt;(0.001+O29)),N29+0.01,N29)</f>
        <v>16.55</v>
      </c>
      <c r="Q29" s="33">
        <f>P29-P28</f>
        <v>0.17000000000000171</v>
      </c>
      <c r="R29" s="32">
        <f>IF((Q30&gt;(0.001+Q29)),P29+0.01,P29)</f>
        <v>16.55</v>
      </c>
      <c r="S29" s="33">
        <f>R29-R28</f>
        <v>0.17000000000000171</v>
      </c>
      <c r="T29" s="32">
        <f>IF((S30&gt;(0.001+S29)),R29+0.01,R29)</f>
        <v>16.55</v>
      </c>
      <c r="U29" s="33">
        <f>T29-T28</f>
        <v>0.17000000000000171</v>
      </c>
      <c r="V29" s="32">
        <f>IF((U30&gt;(0.001+U29)),T29+0.01,T29)</f>
        <v>16.55</v>
      </c>
      <c r="W29" s="33">
        <f>V29-V28</f>
        <v>0.17000000000000171</v>
      </c>
      <c r="X29" s="32">
        <f>IF((W30&gt;(0.001+W29)),V29+0.01,V29)</f>
        <v>16.55</v>
      </c>
      <c r="Y29" s="33">
        <f>X29-X28</f>
        <v>0.17000000000000171</v>
      </c>
      <c r="Z29" s="32">
        <f>IF((Y30&gt;(0.001+Y29)),X29+0.01,X29)</f>
        <v>16.55</v>
      </c>
      <c r="AA29" s="33">
        <f>Z29-Z28</f>
        <v>0.17000000000000171</v>
      </c>
      <c r="AB29" s="32">
        <f>IF((AA30&gt;(0.001+AA29)),Z29+0.01,Z29)</f>
        <v>16.55</v>
      </c>
      <c r="AC29" s="33">
        <f>AB29-AB28</f>
        <v>0.17000000000000171</v>
      </c>
      <c r="AD29" s="32">
        <f>IF((AC30&gt;(0.001+AC29)),AB29+0.01,AB29)</f>
        <v>16.55</v>
      </c>
      <c r="AE29" s="33">
        <f>AD29-AD28</f>
        <v>0.17000000000000171</v>
      </c>
      <c r="AF29" s="32">
        <f>IF((AE30&gt;(0.001+AE29)),AD29+0.01,AD29)</f>
        <v>16.55</v>
      </c>
    </row>
    <row r="30" spans="1:32" x14ac:dyDescent="0.25">
      <c r="A30" s="17">
        <v>28</v>
      </c>
      <c r="B30" s="44">
        <f>AF30</f>
        <v>16.72</v>
      </c>
      <c r="C30" s="42" t="b">
        <f>IF((B30-B29+0.001)&gt;(B31-B30),TRUE,1)</f>
        <v>1</v>
      </c>
      <c r="D30" s="42"/>
      <c r="E30">
        <f>IF((H30-AF30+0.001)&gt;0,0,1)</f>
        <v>0</v>
      </c>
      <c r="F30" s="42"/>
      <c r="G30" s="39">
        <f>IF(A30&gt;Udregninger!$B$5,20,Udregninger!$B$3+Udregninger!$B$3*((1-Udregninger!$B$4^(A30/Udregninger!$B$5))/(1-Udregninger!$B$4)))</f>
        <v>16.719850282540325</v>
      </c>
      <c r="H30" s="32">
        <f>ROUND(G30,2)</f>
        <v>16.72</v>
      </c>
      <c r="I30" s="33">
        <f>H30-H29</f>
        <v>0.16999999999999815</v>
      </c>
      <c r="J30" s="32">
        <f>IF((I31&gt;(0.001+I30)),H30+0.01,H30)</f>
        <v>16.72</v>
      </c>
      <c r="K30" s="33">
        <f>J30-J29</f>
        <v>0.16999999999999815</v>
      </c>
      <c r="L30" s="32">
        <f>IF((K31&gt;(0.001+K30)),J30+0.01,J30)</f>
        <v>16.72</v>
      </c>
      <c r="M30" s="33">
        <f>L30-L29</f>
        <v>0.16999999999999815</v>
      </c>
      <c r="N30" s="32">
        <f>IF((M31&gt;(0.001+M30)),L30+0.01,L30)</f>
        <v>16.72</v>
      </c>
      <c r="O30" s="33">
        <f>N30-N29</f>
        <v>0.16999999999999815</v>
      </c>
      <c r="P30" s="32">
        <f>IF((O31&gt;(0.001+O30)),N30+0.01,N30)</f>
        <v>16.72</v>
      </c>
      <c r="Q30" s="33">
        <f>P30-P29</f>
        <v>0.16999999999999815</v>
      </c>
      <c r="R30" s="32">
        <f>IF((Q31&gt;(0.001+Q30)),P30+0.01,P30)</f>
        <v>16.72</v>
      </c>
      <c r="S30" s="33">
        <f>R30-R29</f>
        <v>0.16999999999999815</v>
      </c>
      <c r="T30" s="32">
        <f>IF((S31&gt;(0.001+S30)),R30+0.01,R30)</f>
        <v>16.72</v>
      </c>
      <c r="U30" s="33">
        <f>T30-T29</f>
        <v>0.16999999999999815</v>
      </c>
      <c r="V30" s="32">
        <f>IF((U31&gt;(0.001+U30)),T30+0.01,T30)</f>
        <v>16.72</v>
      </c>
      <c r="W30" s="33">
        <f>V30-V29</f>
        <v>0.16999999999999815</v>
      </c>
      <c r="X30" s="32">
        <f>IF((W31&gt;(0.001+W30)),V30+0.01,V30)</f>
        <v>16.72</v>
      </c>
      <c r="Y30" s="33">
        <f>X30-X29</f>
        <v>0.16999999999999815</v>
      </c>
      <c r="Z30" s="32">
        <f>IF((Y31&gt;(0.001+Y30)),X30+0.01,X30)</f>
        <v>16.72</v>
      </c>
      <c r="AA30" s="33">
        <f>Z30-Z29</f>
        <v>0.16999999999999815</v>
      </c>
      <c r="AB30" s="32">
        <f>IF((AA31&gt;(0.001+AA30)),Z30+0.01,Z30)</f>
        <v>16.72</v>
      </c>
      <c r="AC30" s="33">
        <f>AB30-AB29</f>
        <v>0.16999999999999815</v>
      </c>
      <c r="AD30" s="32">
        <f>IF((AC31&gt;(0.001+AC30)),AB30+0.01,AB30)</f>
        <v>16.72</v>
      </c>
      <c r="AE30" s="33">
        <f>AD30-AD29</f>
        <v>0.16999999999999815</v>
      </c>
      <c r="AF30" s="32">
        <f>IF((AE31&gt;(0.001+AE30)),AD30+0.01,AD30)</f>
        <v>16.72</v>
      </c>
    </row>
    <row r="31" spans="1:32" x14ac:dyDescent="0.25">
      <c r="A31" s="17">
        <v>29</v>
      </c>
      <c r="B31" s="44">
        <f>AF31</f>
        <v>16.88</v>
      </c>
      <c r="C31" s="42" t="b">
        <f>IF((B31-B30+0.001)&gt;(B32-B31),TRUE,1)</f>
        <v>1</v>
      </c>
      <c r="D31" s="42"/>
      <c r="E31">
        <f>IF((H31-AF31+0.001)&gt;0,0,1)</f>
        <v>0</v>
      </c>
      <c r="F31" s="42"/>
      <c r="G31" s="39">
        <f>IF(A31&gt;Udregninger!$B$5,20,Udregninger!$B$3+Udregninger!$B$3*((1-Udregninger!$B$4^(A31/Udregninger!$B$5))/(1-Udregninger!$B$4)))</f>
        <v>16.881617321857561</v>
      </c>
      <c r="H31" s="32">
        <f>ROUND(G31,2)</f>
        <v>16.88</v>
      </c>
      <c r="I31" s="33">
        <f>H31-H30</f>
        <v>0.16000000000000014</v>
      </c>
      <c r="J31" s="32">
        <f>IF((I32&gt;(0.001+I31)),H31+0.01,H31)</f>
        <v>16.88</v>
      </c>
      <c r="K31" s="33">
        <f>J31-J30</f>
        <v>0.16000000000000014</v>
      </c>
      <c r="L31" s="32">
        <f>IF((K32&gt;(0.001+K31)),J31+0.01,J31)</f>
        <v>16.88</v>
      </c>
      <c r="M31" s="33">
        <f>L31-L30</f>
        <v>0.16000000000000014</v>
      </c>
      <c r="N31" s="32">
        <f>IF((M32&gt;(0.001+M31)),L31+0.01,L31)</f>
        <v>16.88</v>
      </c>
      <c r="O31" s="33">
        <f>N31-N30</f>
        <v>0.16000000000000014</v>
      </c>
      <c r="P31" s="32">
        <f>IF((O32&gt;(0.001+O31)),N31+0.01,N31)</f>
        <v>16.88</v>
      </c>
      <c r="Q31" s="33">
        <f>P31-P30</f>
        <v>0.16000000000000014</v>
      </c>
      <c r="R31" s="32">
        <f>IF((Q32&gt;(0.001+Q31)),P31+0.01,P31)</f>
        <v>16.88</v>
      </c>
      <c r="S31" s="33">
        <f>R31-R30</f>
        <v>0.16000000000000014</v>
      </c>
      <c r="T31" s="32">
        <f>IF((S32&gt;(0.001+S31)),R31+0.01,R31)</f>
        <v>16.88</v>
      </c>
      <c r="U31" s="33">
        <f>T31-T30</f>
        <v>0.16000000000000014</v>
      </c>
      <c r="V31" s="32">
        <f>IF((U32&gt;(0.001+U31)),T31+0.01,T31)</f>
        <v>16.88</v>
      </c>
      <c r="W31" s="33">
        <f>V31-V30</f>
        <v>0.16000000000000014</v>
      </c>
      <c r="X31" s="32">
        <f>IF((W32&gt;(0.001+W31)),V31+0.01,V31)</f>
        <v>16.88</v>
      </c>
      <c r="Y31" s="33">
        <f>X31-X30</f>
        <v>0.16000000000000014</v>
      </c>
      <c r="Z31" s="32">
        <f>IF((Y32&gt;(0.001+Y31)),X31+0.01,X31)</f>
        <v>16.88</v>
      </c>
      <c r="AA31" s="33">
        <f>Z31-Z30</f>
        <v>0.16000000000000014</v>
      </c>
      <c r="AB31" s="32">
        <f>IF((AA32&gt;(0.001+AA31)),Z31+0.01,Z31)</f>
        <v>16.88</v>
      </c>
      <c r="AC31" s="33">
        <f>AB31-AB30</f>
        <v>0.16000000000000014</v>
      </c>
      <c r="AD31" s="32">
        <f>IF((AC32&gt;(0.001+AC31)),AB31+0.01,AB31)</f>
        <v>16.88</v>
      </c>
      <c r="AE31" s="33">
        <f>AD31-AD30</f>
        <v>0.16000000000000014</v>
      </c>
      <c r="AF31" s="32">
        <f>IF((AE32&gt;(0.001+AE31)),AD31+0.01,AD31)</f>
        <v>16.88</v>
      </c>
    </row>
    <row r="32" spans="1:32" x14ac:dyDescent="0.25">
      <c r="A32" s="17">
        <v>30</v>
      </c>
      <c r="B32" s="44">
        <f>AF32</f>
        <v>17.04</v>
      </c>
      <c r="C32" s="42" t="b">
        <f>IF((B32-B31+0.001)&gt;(B33-B32),TRUE,1)</f>
        <v>1</v>
      </c>
      <c r="D32" s="42"/>
      <c r="E32">
        <f>IF((H32-AF32+0.001)&gt;0,0,1)</f>
        <v>0</v>
      </c>
      <c r="F32" s="42"/>
      <c r="G32" s="39">
        <f>IF(A32&gt;Udregninger!$B$5,20,Udregninger!$B$3+Udregninger!$B$3*((1-Udregninger!$B$4^(A32/Udregninger!$B$5))/(1-Udregninger!$B$4)))</f>
        <v>17.039276470770364</v>
      </c>
      <c r="H32" s="32">
        <f>ROUND(G32,2)</f>
        <v>17.04</v>
      </c>
      <c r="I32" s="33">
        <f>H32-H31</f>
        <v>0.16000000000000014</v>
      </c>
      <c r="J32" s="32">
        <f>IF((I33&gt;(0.001+I32)),H32+0.01,H32)</f>
        <v>17.04</v>
      </c>
      <c r="K32" s="33">
        <f>J32-J31</f>
        <v>0.16000000000000014</v>
      </c>
      <c r="L32" s="32">
        <f>IF((K33&gt;(0.001+K32)),J32+0.01,J32)</f>
        <v>17.04</v>
      </c>
      <c r="M32" s="33">
        <f>L32-L31</f>
        <v>0.16000000000000014</v>
      </c>
      <c r="N32" s="32">
        <f>IF((M33&gt;(0.001+M32)),L32+0.01,L32)</f>
        <v>17.04</v>
      </c>
      <c r="O32" s="33">
        <f>N32-N31</f>
        <v>0.16000000000000014</v>
      </c>
      <c r="P32" s="32">
        <f>IF((O33&gt;(0.001+O32)),N32+0.01,N32)</f>
        <v>17.04</v>
      </c>
      <c r="Q32" s="33">
        <f>P32-P31</f>
        <v>0.16000000000000014</v>
      </c>
      <c r="R32" s="32">
        <f>IF((Q33&gt;(0.001+Q32)),P32+0.01,P32)</f>
        <v>17.04</v>
      </c>
      <c r="S32" s="33">
        <f>R32-R31</f>
        <v>0.16000000000000014</v>
      </c>
      <c r="T32" s="32">
        <f>IF((S33&gt;(0.001+S32)),R32+0.01,R32)</f>
        <v>17.04</v>
      </c>
      <c r="U32" s="33">
        <f>T32-T31</f>
        <v>0.16000000000000014</v>
      </c>
      <c r="V32" s="32">
        <f>IF((U33&gt;(0.001+U32)),T32+0.01,T32)</f>
        <v>17.04</v>
      </c>
      <c r="W32" s="33">
        <f>V32-V31</f>
        <v>0.16000000000000014</v>
      </c>
      <c r="X32" s="32">
        <f>IF((W33&gt;(0.001+W32)),V32+0.01,V32)</f>
        <v>17.04</v>
      </c>
      <c r="Y32" s="33">
        <f>X32-X31</f>
        <v>0.16000000000000014</v>
      </c>
      <c r="Z32" s="32">
        <f>IF((Y33&gt;(0.001+Y32)),X32+0.01,X32)</f>
        <v>17.04</v>
      </c>
      <c r="AA32" s="33">
        <f>Z32-Z31</f>
        <v>0.16000000000000014</v>
      </c>
      <c r="AB32" s="32">
        <f>IF((AA33&gt;(0.001+AA32)),Z32+0.01,Z32)</f>
        <v>17.04</v>
      </c>
      <c r="AC32" s="33">
        <f>AB32-AB31</f>
        <v>0.16000000000000014</v>
      </c>
      <c r="AD32" s="32">
        <f>IF((AC33&gt;(0.001+AC32)),AB32+0.01,AB32)</f>
        <v>17.04</v>
      </c>
      <c r="AE32" s="33">
        <f>AD32-AD31</f>
        <v>0.16000000000000014</v>
      </c>
      <c r="AF32" s="32">
        <f>IF((AE33&gt;(0.001+AE32)),AD32+0.01,AD32)</f>
        <v>17.04</v>
      </c>
    </row>
    <row r="33" spans="1:32" x14ac:dyDescent="0.25">
      <c r="A33" s="17">
        <v>31</v>
      </c>
      <c r="B33" s="44">
        <f>AF33</f>
        <v>17.190000000000001</v>
      </c>
      <c r="C33" s="42" t="b">
        <f>IF((B33-B32+0.001)&gt;(B34-B33),TRUE,1)</f>
        <v>1</v>
      </c>
      <c r="D33" s="42"/>
      <c r="E33">
        <f>IF((H33-AF33+0.001)&gt;0,0,1)</f>
        <v>0</v>
      </c>
      <c r="F33" s="42"/>
      <c r="G33" s="39">
        <f>IF(A33&gt;Udregninger!$B$5,20,Udregninger!$B$3+Udregninger!$B$3*((1-Udregninger!$B$4^(A33/Udregninger!$B$5))/(1-Udregninger!$B$4)))</f>
        <v>17.192932044494281</v>
      </c>
      <c r="H33" s="32">
        <f>ROUND(G33,2)</f>
        <v>17.190000000000001</v>
      </c>
      <c r="I33" s="33">
        <f>H33-H32</f>
        <v>0.15000000000000213</v>
      </c>
      <c r="J33" s="32">
        <f>IF((I34&gt;(0.001+I33)),H33+0.01,H33)</f>
        <v>17.190000000000001</v>
      </c>
      <c r="K33" s="33">
        <f>J33-J32</f>
        <v>0.15000000000000213</v>
      </c>
      <c r="L33" s="32">
        <f>IF((K34&gt;(0.001+K33)),J33+0.01,J33)</f>
        <v>17.190000000000001</v>
      </c>
      <c r="M33" s="33">
        <f>L33-L32</f>
        <v>0.15000000000000213</v>
      </c>
      <c r="N33" s="32">
        <f>IF((M34&gt;(0.001+M33)),L33+0.01,L33)</f>
        <v>17.190000000000001</v>
      </c>
      <c r="O33" s="33">
        <f>N33-N32</f>
        <v>0.15000000000000213</v>
      </c>
      <c r="P33" s="32">
        <f>IF((O34&gt;(0.001+O33)),N33+0.01,N33)</f>
        <v>17.190000000000001</v>
      </c>
      <c r="Q33" s="33">
        <f>P33-P32</f>
        <v>0.15000000000000213</v>
      </c>
      <c r="R33" s="32">
        <f>IF((Q34&gt;(0.001+Q33)),P33+0.01,P33)</f>
        <v>17.190000000000001</v>
      </c>
      <c r="S33" s="33">
        <f>R33-R32</f>
        <v>0.15000000000000213</v>
      </c>
      <c r="T33" s="32">
        <f>IF((S34&gt;(0.001+S33)),R33+0.01,R33)</f>
        <v>17.190000000000001</v>
      </c>
      <c r="U33" s="33">
        <f>T33-T32</f>
        <v>0.15000000000000213</v>
      </c>
      <c r="V33" s="32">
        <f>IF((U34&gt;(0.001+U33)),T33+0.01,T33)</f>
        <v>17.190000000000001</v>
      </c>
      <c r="W33" s="33">
        <f>V33-V32</f>
        <v>0.15000000000000213</v>
      </c>
      <c r="X33" s="32">
        <f>IF((W34&gt;(0.001+W33)),V33+0.01,V33)</f>
        <v>17.190000000000001</v>
      </c>
      <c r="Y33" s="33">
        <f>X33-X32</f>
        <v>0.15000000000000213</v>
      </c>
      <c r="Z33" s="32">
        <f>IF((Y34&gt;(0.001+Y33)),X33+0.01,X33)</f>
        <v>17.190000000000001</v>
      </c>
      <c r="AA33" s="33">
        <f>Z33-Z32</f>
        <v>0.15000000000000213</v>
      </c>
      <c r="AB33" s="32">
        <f>IF((AA34&gt;(0.001+AA33)),Z33+0.01,Z33)</f>
        <v>17.190000000000001</v>
      </c>
      <c r="AC33" s="33">
        <f>AB33-AB32</f>
        <v>0.15000000000000213</v>
      </c>
      <c r="AD33" s="32">
        <f>IF((AC34&gt;(0.001+AC33)),AB33+0.01,AB33)</f>
        <v>17.190000000000001</v>
      </c>
      <c r="AE33" s="33">
        <f>AD33-AD32</f>
        <v>0.15000000000000213</v>
      </c>
      <c r="AF33" s="32">
        <f>IF((AE34&gt;(0.001+AE33)),AD33+0.01,AD33)</f>
        <v>17.190000000000001</v>
      </c>
    </row>
    <row r="34" spans="1:32" x14ac:dyDescent="0.25">
      <c r="A34" s="17">
        <v>32</v>
      </c>
      <c r="B34" s="44">
        <f>AF34</f>
        <v>17.34</v>
      </c>
      <c r="C34" s="42" t="b">
        <f>IF((B34-B33+0.001)&gt;(B35-B34),TRUE,1)</f>
        <v>1</v>
      </c>
      <c r="D34" s="42"/>
      <c r="E34">
        <f>IF((H34-AF34+0.001)&gt;0,0,1)</f>
        <v>0</v>
      </c>
      <c r="F34" s="42"/>
      <c r="G34" s="39">
        <f>IF(A34&gt;Udregninger!$B$5,20,Udregninger!$B$3+Udregninger!$B$3*((1-Udregninger!$B$4^(A34/Udregninger!$B$5))/(1-Udregninger!$B$4)))</f>
        <v>17.342685709278324</v>
      </c>
      <c r="H34" s="32">
        <f>ROUND(G34,2)</f>
        <v>17.34</v>
      </c>
      <c r="I34" s="33">
        <f>H34-H33</f>
        <v>0.14999999999999858</v>
      </c>
      <c r="J34" s="32">
        <f>IF((I35&gt;(0.001+I34)),H34+0.01,H34)</f>
        <v>17.34</v>
      </c>
      <c r="K34" s="33">
        <f>J34-J33</f>
        <v>0.14999999999999858</v>
      </c>
      <c r="L34" s="32">
        <f>IF((K35&gt;(0.001+K34)),J34+0.01,J34)</f>
        <v>17.34</v>
      </c>
      <c r="M34" s="33">
        <f>L34-L33</f>
        <v>0.14999999999999858</v>
      </c>
      <c r="N34" s="32">
        <f>IF((M35&gt;(0.001+M34)),L34+0.01,L34)</f>
        <v>17.34</v>
      </c>
      <c r="O34" s="33">
        <f>N34-N33</f>
        <v>0.14999999999999858</v>
      </c>
      <c r="P34" s="32">
        <f>IF((O35&gt;(0.001+O34)),N34+0.01,N34)</f>
        <v>17.34</v>
      </c>
      <c r="Q34" s="33">
        <f>P34-P33</f>
        <v>0.14999999999999858</v>
      </c>
      <c r="R34" s="32">
        <f>IF((Q35&gt;(0.001+Q34)),P34+0.01,P34)</f>
        <v>17.34</v>
      </c>
      <c r="S34" s="33">
        <f>R34-R33</f>
        <v>0.14999999999999858</v>
      </c>
      <c r="T34" s="32">
        <f>IF((S35&gt;(0.001+S34)),R34+0.01,R34)</f>
        <v>17.34</v>
      </c>
      <c r="U34" s="33">
        <f>T34-T33</f>
        <v>0.14999999999999858</v>
      </c>
      <c r="V34" s="32">
        <f>IF((U35&gt;(0.001+U34)),T34+0.01,T34)</f>
        <v>17.34</v>
      </c>
      <c r="W34" s="33">
        <f>V34-V33</f>
        <v>0.14999999999999858</v>
      </c>
      <c r="X34" s="32">
        <f>IF((W35&gt;(0.001+W34)),V34+0.01,V34)</f>
        <v>17.34</v>
      </c>
      <c r="Y34" s="33">
        <f>X34-X33</f>
        <v>0.14999999999999858</v>
      </c>
      <c r="Z34" s="32">
        <f>IF((Y35&gt;(0.001+Y34)),X34+0.01,X34)</f>
        <v>17.34</v>
      </c>
      <c r="AA34" s="33">
        <f>Z34-Z33</f>
        <v>0.14999999999999858</v>
      </c>
      <c r="AB34" s="32">
        <f>IF((AA35&gt;(0.001+AA34)),Z34+0.01,Z34)</f>
        <v>17.34</v>
      </c>
      <c r="AC34" s="33">
        <f>AB34-AB33</f>
        <v>0.14999999999999858</v>
      </c>
      <c r="AD34" s="32">
        <f>IF((AC35&gt;(0.001+AC34)),AB34+0.01,AB34)</f>
        <v>17.34</v>
      </c>
      <c r="AE34" s="33">
        <f>AD34-AD33</f>
        <v>0.14999999999999858</v>
      </c>
      <c r="AF34" s="32">
        <f>IF((AE35&gt;(0.001+AE34)),AD34+0.01,AD34)</f>
        <v>17.34</v>
      </c>
    </row>
    <row r="35" spans="1:32" x14ac:dyDescent="0.25">
      <c r="A35" s="17">
        <v>33</v>
      </c>
      <c r="B35" s="44">
        <f>AF35</f>
        <v>17.489999999999998</v>
      </c>
      <c r="C35" s="42" t="b">
        <f>IF((B35-B34+0.001)&gt;(B36-B35),TRUE,1)</f>
        <v>1</v>
      </c>
      <c r="D35" s="42"/>
      <c r="E35">
        <f>IF((H35-AF35+0.001)&gt;0,0,1)</f>
        <v>0</v>
      </c>
      <c r="F35" s="42"/>
      <c r="G35" s="39">
        <f>IF(A35&gt;Udregninger!$B$5,20,Udregninger!$B$3+Udregninger!$B$3*((1-Udregninger!$B$4^(A35/Udregninger!$B$5))/(1-Udregninger!$B$4)))</f>
        <v>17.488636549672481</v>
      </c>
      <c r="H35" s="32">
        <f>ROUND(G35,2)</f>
        <v>17.489999999999998</v>
      </c>
      <c r="I35" s="33">
        <f>H35-H34</f>
        <v>0.14999999999999858</v>
      </c>
      <c r="J35" s="32">
        <f>IF((I36&gt;(0.001+I35)),H35+0.01,H35)</f>
        <v>17.489999999999998</v>
      </c>
      <c r="K35" s="33">
        <f>J35-J34</f>
        <v>0.14999999999999858</v>
      </c>
      <c r="L35" s="32">
        <f>IF((K36&gt;(0.001+K35)),J35+0.01,J35)</f>
        <v>17.489999999999998</v>
      </c>
      <c r="M35" s="33">
        <f>L35-L34</f>
        <v>0.14999999999999858</v>
      </c>
      <c r="N35" s="32">
        <f>IF((M36&gt;(0.001+M35)),L35+0.01,L35)</f>
        <v>17.489999999999998</v>
      </c>
      <c r="O35" s="33">
        <f>N35-N34</f>
        <v>0.14999999999999858</v>
      </c>
      <c r="P35" s="32">
        <f>IF((O36&gt;(0.001+O35)),N35+0.01,N35)</f>
        <v>17.489999999999998</v>
      </c>
      <c r="Q35" s="33">
        <f>P35-P34</f>
        <v>0.14999999999999858</v>
      </c>
      <c r="R35" s="32">
        <f>IF((Q36&gt;(0.001+Q35)),P35+0.01,P35)</f>
        <v>17.489999999999998</v>
      </c>
      <c r="S35" s="33">
        <f>R35-R34</f>
        <v>0.14999999999999858</v>
      </c>
      <c r="T35" s="32">
        <f>IF((S36&gt;(0.001+S35)),R35+0.01,R35)</f>
        <v>17.489999999999998</v>
      </c>
      <c r="U35" s="33">
        <f>T35-T34</f>
        <v>0.14999999999999858</v>
      </c>
      <c r="V35" s="32">
        <f>IF((U36&gt;(0.001+U35)),T35+0.01,T35)</f>
        <v>17.489999999999998</v>
      </c>
      <c r="W35" s="33">
        <f>V35-V34</f>
        <v>0.14999999999999858</v>
      </c>
      <c r="X35" s="32">
        <f>IF((W36&gt;(0.001+W35)),V35+0.01,V35)</f>
        <v>17.489999999999998</v>
      </c>
      <c r="Y35" s="33">
        <f>X35-X34</f>
        <v>0.14999999999999858</v>
      </c>
      <c r="Z35" s="32">
        <f>IF((Y36&gt;(0.001+Y35)),X35+0.01,X35)</f>
        <v>17.489999999999998</v>
      </c>
      <c r="AA35" s="33">
        <f>Z35-Z34</f>
        <v>0.14999999999999858</v>
      </c>
      <c r="AB35" s="32">
        <f>IF((AA36&gt;(0.001+AA35)),Z35+0.01,Z35)</f>
        <v>17.489999999999998</v>
      </c>
      <c r="AC35" s="33">
        <f>AB35-AB34</f>
        <v>0.14999999999999858</v>
      </c>
      <c r="AD35" s="32">
        <f>IF((AC36&gt;(0.001+AC35)),AB35+0.01,AB35)</f>
        <v>17.489999999999998</v>
      </c>
      <c r="AE35" s="33">
        <f>AD35-AD34</f>
        <v>0.14999999999999858</v>
      </c>
      <c r="AF35" s="32">
        <f>IF((AE36&gt;(0.001+AE35)),AD35+0.01,AD35)</f>
        <v>17.489999999999998</v>
      </c>
    </row>
    <row r="36" spans="1:32" x14ac:dyDescent="0.25">
      <c r="A36" s="17">
        <v>34</v>
      </c>
      <c r="B36" s="44">
        <f>AF36</f>
        <v>17.63</v>
      </c>
      <c r="C36" s="42" t="b">
        <f>IF((B36-B35+0.001)&gt;(B37-B36),TRUE,1)</f>
        <v>1</v>
      </c>
      <c r="D36" s="42"/>
      <c r="E36">
        <f>IF((H36-AF36+0.001)&gt;0,0,1)</f>
        <v>0</v>
      </c>
      <c r="F36" s="42"/>
      <c r="G36" s="39">
        <f>IF(A36&gt;Udregninger!$B$5,20,Udregninger!$B$3+Udregninger!$B$3*((1-Udregninger!$B$4^(A36/Udregninger!$B$5))/(1-Udregninger!$B$4)))</f>
        <v>17.630881134087023</v>
      </c>
      <c r="H36" s="32">
        <f>ROUND(G36,2)</f>
        <v>17.63</v>
      </c>
      <c r="I36" s="33">
        <f>H36-H35</f>
        <v>0.14000000000000057</v>
      </c>
      <c r="J36" s="32">
        <f>IF((I37&gt;(0.001+I36)),H36+0.01,H36)</f>
        <v>17.63</v>
      </c>
      <c r="K36" s="33">
        <f>J36-J35</f>
        <v>0.14000000000000057</v>
      </c>
      <c r="L36" s="32">
        <f>IF((K37&gt;(0.001+K36)),J36+0.01,J36)</f>
        <v>17.63</v>
      </c>
      <c r="M36" s="33">
        <f>L36-L35</f>
        <v>0.14000000000000057</v>
      </c>
      <c r="N36" s="32">
        <f>IF((M37&gt;(0.001+M36)),L36+0.01,L36)</f>
        <v>17.63</v>
      </c>
      <c r="O36" s="33">
        <f>N36-N35</f>
        <v>0.14000000000000057</v>
      </c>
      <c r="P36" s="32">
        <f>IF((O37&gt;(0.001+O36)),N36+0.01,N36)</f>
        <v>17.63</v>
      </c>
      <c r="Q36" s="33">
        <f>P36-P35</f>
        <v>0.14000000000000057</v>
      </c>
      <c r="R36" s="32">
        <f>IF((Q37&gt;(0.001+Q36)),P36+0.01,P36)</f>
        <v>17.63</v>
      </c>
      <c r="S36" s="33">
        <f>R36-R35</f>
        <v>0.14000000000000057</v>
      </c>
      <c r="T36" s="32">
        <f>IF((S37&gt;(0.001+S36)),R36+0.01,R36)</f>
        <v>17.63</v>
      </c>
      <c r="U36" s="33">
        <f>T36-T35</f>
        <v>0.14000000000000057</v>
      </c>
      <c r="V36" s="32">
        <f>IF((U37&gt;(0.001+U36)),T36+0.01,T36)</f>
        <v>17.63</v>
      </c>
      <c r="W36" s="33">
        <f>V36-V35</f>
        <v>0.14000000000000057</v>
      </c>
      <c r="X36" s="32">
        <f>IF((W37&gt;(0.001+W36)),V36+0.01,V36)</f>
        <v>17.63</v>
      </c>
      <c r="Y36" s="33">
        <f>X36-X35</f>
        <v>0.14000000000000057</v>
      </c>
      <c r="Z36" s="32">
        <f>IF((Y37&gt;(0.001+Y36)),X36+0.01,X36)</f>
        <v>17.63</v>
      </c>
      <c r="AA36" s="33">
        <f>Z36-Z35</f>
        <v>0.14000000000000057</v>
      </c>
      <c r="AB36" s="32">
        <f>IF((AA37&gt;(0.001+AA36)),Z36+0.01,Z36)</f>
        <v>17.63</v>
      </c>
      <c r="AC36" s="33">
        <f>AB36-AB35</f>
        <v>0.14000000000000057</v>
      </c>
      <c r="AD36" s="32">
        <f>IF((AC37&gt;(0.001+AC36)),AB36+0.01,AB36)</f>
        <v>17.63</v>
      </c>
      <c r="AE36" s="33">
        <f>AD36-AD35</f>
        <v>0.14000000000000057</v>
      </c>
      <c r="AF36" s="32">
        <f>IF((AE37&gt;(0.001+AE36)),AD36+0.01,AD36)</f>
        <v>17.63</v>
      </c>
    </row>
    <row r="37" spans="1:32" x14ac:dyDescent="0.25">
      <c r="A37" s="17">
        <v>35</v>
      </c>
      <c r="B37" s="44">
        <f>AF37</f>
        <v>17.77</v>
      </c>
      <c r="C37" s="42" t="b">
        <f>IF((B37-B36+0.001)&gt;(B38-B37),TRUE,1)</f>
        <v>1</v>
      </c>
      <c r="D37" s="42"/>
      <c r="E37">
        <f>IF((H37-AF37+0.001)&gt;0,0,1)</f>
        <v>0</v>
      </c>
      <c r="F37" s="42"/>
      <c r="G37" s="39">
        <f>IF(A37&gt;Udregninger!$B$5,20,Udregninger!$B$3+Udregninger!$B$3*((1-Udregninger!$B$4^(A37/Udregninger!$B$5))/(1-Udregninger!$B$4)))</f>
        <v>17.769513578687018</v>
      </c>
      <c r="H37" s="32">
        <f>ROUND(G37,2)</f>
        <v>17.77</v>
      </c>
      <c r="I37" s="33">
        <f>H37-H36</f>
        <v>0.14000000000000057</v>
      </c>
      <c r="J37" s="32">
        <f>IF((I38&gt;(0.001+I37)),H37+0.01,H37)</f>
        <v>17.77</v>
      </c>
      <c r="K37" s="33">
        <f>J37-J36</f>
        <v>0.14000000000000057</v>
      </c>
      <c r="L37" s="32">
        <f>IF((K38&gt;(0.001+K37)),J37+0.01,J37)</f>
        <v>17.77</v>
      </c>
      <c r="M37" s="33">
        <f>L37-L36</f>
        <v>0.14000000000000057</v>
      </c>
      <c r="N37" s="32">
        <f>IF((M38&gt;(0.001+M37)),L37+0.01,L37)</f>
        <v>17.77</v>
      </c>
      <c r="O37" s="33">
        <f>N37-N36</f>
        <v>0.14000000000000057</v>
      </c>
      <c r="P37" s="32">
        <f>IF((O38&gt;(0.001+O37)),N37+0.01,N37)</f>
        <v>17.77</v>
      </c>
      <c r="Q37" s="33">
        <f>P37-P36</f>
        <v>0.14000000000000057</v>
      </c>
      <c r="R37" s="32">
        <f>IF((Q38&gt;(0.001+Q37)),P37+0.01,P37)</f>
        <v>17.77</v>
      </c>
      <c r="S37" s="33">
        <f>R37-R36</f>
        <v>0.14000000000000057</v>
      </c>
      <c r="T37" s="32">
        <f>IF((S38&gt;(0.001+S37)),R37+0.01,R37)</f>
        <v>17.77</v>
      </c>
      <c r="U37" s="33">
        <f>T37-T36</f>
        <v>0.14000000000000057</v>
      </c>
      <c r="V37" s="32">
        <f>IF((U38&gt;(0.001+U37)),T37+0.01,T37)</f>
        <v>17.77</v>
      </c>
      <c r="W37" s="33">
        <f>V37-V36</f>
        <v>0.14000000000000057</v>
      </c>
      <c r="X37" s="32">
        <f>IF((W38&gt;(0.001+W37)),V37+0.01,V37)</f>
        <v>17.77</v>
      </c>
      <c r="Y37" s="33">
        <f>X37-X36</f>
        <v>0.14000000000000057</v>
      </c>
      <c r="Z37" s="32">
        <f>IF((Y38&gt;(0.001+Y37)),X37+0.01,X37)</f>
        <v>17.77</v>
      </c>
      <c r="AA37" s="33">
        <f>Z37-Z36</f>
        <v>0.14000000000000057</v>
      </c>
      <c r="AB37" s="32">
        <f>IF((AA38&gt;(0.001+AA37)),Z37+0.01,Z37)</f>
        <v>17.77</v>
      </c>
      <c r="AC37" s="33">
        <f>AB37-AB36</f>
        <v>0.14000000000000057</v>
      </c>
      <c r="AD37" s="32">
        <f>IF((AC38&gt;(0.001+AC37)),AB37+0.01,AB37)</f>
        <v>17.77</v>
      </c>
      <c r="AE37" s="33">
        <f>AD37-AD36</f>
        <v>0.14000000000000057</v>
      </c>
      <c r="AF37" s="32">
        <f>IF((AE38&gt;(0.001+AE37)),AD37+0.01,AD37)</f>
        <v>17.77</v>
      </c>
    </row>
    <row r="38" spans="1:32" x14ac:dyDescent="0.25">
      <c r="A38" s="17">
        <v>36</v>
      </c>
      <c r="B38" s="44">
        <f>AF38</f>
        <v>17.91</v>
      </c>
      <c r="C38" s="42" t="b">
        <f>IF((B38-B37+0.001)&gt;(B39-B38),TRUE,1)</f>
        <v>1</v>
      </c>
      <c r="D38" s="42"/>
      <c r="E38">
        <f>IF((H38-AF38+0.001)&gt;0,0,1)</f>
        <v>1</v>
      </c>
      <c r="F38" s="42"/>
      <c r="G38" s="39">
        <f>IF(A38&gt;Udregninger!$B$5,20,Udregninger!$B$3+Udregninger!$B$3*((1-Udregninger!$B$4^(A38/Udregninger!$B$5))/(1-Udregninger!$B$4)))</f>
        <v>17.904625609664315</v>
      </c>
      <c r="H38" s="32">
        <f>ROUND(G38,2)</f>
        <v>17.899999999999999</v>
      </c>
      <c r="I38" s="33">
        <f>H38-H37</f>
        <v>0.12999999999999901</v>
      </c>
      <c r="J38" s="32">
        <f>IF((I39&gt;(0.001+I38)),H38+0.01,H38)</f>
        <v>17.91</v>
      </c>
      <c r="K38" s="33">
        <f>J38-J37</f>
        <v>0.14000000000000057</v>
      </c>
      <c r="L38" s="32">
        <f>IF((K39&gt;(0.001+K38)),J38+0.01,J38)</f>
        <v>17.91</v>
      </c>
      <c r="M38" s="33">
        <f>L38-L37</f>
        <v>0.14000000000000057</v>
      </c>
      <c r="N38" s="32">
        <f>IF((M39&gt;(0.001+M38)),L38+0.01,L38)</f>
        <v>17.91</v>
      </c>
      <c r="O38" s="33">
        <f>N38-N37</f>
        <v>0.14000000000000057</v>
      </c>
      <c r="P38" s="32">
        <f>IF((O39&gt;(0.001+O38)),N38+0.01,N38)</f>
        <v>17.91</v>
      </c>
      <c r="Q38" s="33">
        <f>P38-P37</f>
        <v>0.14000000000000057</v>
      </c>
      <c r="R38" s="32">
        <f>IF((Q39&gt;(0.001+Q38)),P38+0.01,P38)</f>
        <v>17.91</v>
      </c>
      <c r="S38" s="33">
        <f>R38-R37</f>
        <v>0.14000000000000057</v>
      </c>
      <c r="T38" s="32">
        <f>IF((S39&gt;(0.001+S38)),R38+0.01,R38)</f>
        <v>17.91</v>
      </c>
      <c r="U38" s="33">
        <f>T38-T37</f>
        <v>0.14000000000000057</v>
      </c>
      <c r="V38" s="32">
        <f>IF((U39&gt;(0.001+U38)),T38+0.01,T38)</f>
        <v>17.91</v>
      </c>
      <c r="W38" s="33">
        <f>V38-V37</f>
        <v>0.14000000000000057</v>
      </c>
      <c r="X38" s="32">
        <f>IF((W39&gt;(0.001+W38)),V38+0.01,V38)</f>
        <v>17.91</v>
      </c>
      <c r="Y38" s="33">
        <f>X38-X37</f>
        <v>0.14000000000000057</v>
      </c>
      <c r="Z38" s="32">
        <f>IF((Y39&gt;(0.001+Y38)),X38+0.01,X38)</f>
        <v>17.91</v>
      </c>
      <c r="AA38" s="33">
        <f>Z38-Z37</f>
        <v>0.14000000000000057</v>
      </c>
      <c r="AB38" s="32">
        <f>IF((AA39&gt;(0.001+AA38)),Z38+0.01,Z38)</f>
        <v>17.91</v>
      </c>
      <c r="AC38" s="33">
        <f>AB38-AB37</f>
        <v>0.14000000000000057</v>
      </c>
      <c r="AD38" s="32">
        <f>IF((AC39&gt;(0.001+AC38)),AB38+0.01,AB38)</f>
        <v>17.91</v>
      </c>
      <c r="AE38" s="33">
        <f>AD38-AD37</f>
        <v>0.14000000000000057</v>
      </c>
      <c r="AF38" s="32">
        <f>IF((AE39&gt;(0.001+AE38)),AD38+0.01,AD38)</f>
        <v>17.91</v>
      </c>
    </row>
    <row r="39" spans="1:32" x14ac:dyDescent="0.25">
      <c r="A39" s="17">
        <v>37</v>
      </c>
      <c r="B39" s="44">
        <f>AF39</f>
        <v>18.04</v>
      </c>
      <c r="C39" s="42" t="b">
        <f>IF((B39-B38+0.001)&gt;(B40-B39),TRUE,1)</f>
        <v>1</v>
      </c>
      <c r="D39" s="42"/>
      <c r="E39">
        <f>IF((H39-AF39+0.001)&gt;0,0,1)</f>
        <v>0</v>
      </c>
      <c r="F39" s="42"/>
      <c r="G39" s="39">
        <f>IF(A39&gt;Udregninger!$B$5,20,Udregninger!$B$3+Udregninger!$B$3*((1-Udregninger!$B$4^(A39/Udregninger!$B$5))/(1-Udregninger!$B$4)))</f>
        <v>18.036306623928205</v>
      </c>
      <c r="H39" s="32">
        <f>ROUND(G39,2)</f>
        <v>18.04</v>
      </c>
      <c r="I39" s="33">
        <f>H39-H38</f>
        <v>0.14000000000000057</v>
      </c>
      <c r="J39" s="32">
        <f>IF((I40&gt;(0.001+I39)),H39+0.01,H39)</f>
        <v>18.04</v>
      </c>
      <c r="K39" s="33">
        <f>J39-J38</f>
        <v>0.12999999999999901</v>
      </c>
      <c r="L39" s="32">
        <f>IF((K40&gt;(0.001+K39)),J39+0.01,J39)</f>
        <v>18.04</v>
      </c>
      <c r="M39" s="33">
        <f>L39-L38</f>
        <v>0.12999999999999901</v>
      </c>
      <c r="N39" s="32">
        <f>IF((M40&gt;(0.001+M39)),L39+0.01,L39)</f>
        <v>18.04</v>
      </c>
      <c r="O39" s="33">
        <f>N39-N38</f>
        <v>0.12999999999999901</v>
      </c>
      <c r="P39" s="32">
        <f>IF((O40&gt;(0.001+O39)),N39+0.01,N39)</f>
        <v>18.04</v>
      </c>
      <c r="Q39" s="33">
        <f>P39-P38</f>
        <v>0.12999999999999901</v>
      </c>
      <c r="R39" s="32">
        <f>IF((Q40&gt;(0.001+Q39)),P39+0.01,P39)</f>
        <v>18.04</v>
      </c>
      <c r="S39" s="33">
        <f>R39-R38</f>
        <v>0.12999999999999901</v>
      </c>
      <c r="T39" s="32">
        <f>IF((S40&gt;(0.001+S39)),R39+0.01,R39)</f>
        <v>18.04</v>
      </c>
      <c r="U39" s="33">
        <f>T39-T38</f>
        <v>0.12999999999999901</v>
      </c>
      <c r="V39" s="32">
        <f>IF((U40&gt;(0.001+U39)),T39+0.01,T39)</f>
        <v>18.04</v>
      </c>
      <c r="W39" s="33">
        <f>V39-V38</f>
        <v>0.12999999999999901</v>
      </c>
      <c r="X39" s="32">
        <f>IF((W40&gt;(0.001+W39)),V39+0.01,V39)</f>
        <v>18.04</v>
      </c>
      <c r="Y39" s="33">
        <f>X39-X38</f>
        <v>0.12999999999999901</v>
      </c>
      <c r="Z39" s="32">
        <f>IF((Y40&gt;(0.001+Y39)),X39+0.01,X39)</f>
        <v>18.04</v>
      </c>
      <c r="AA39" s="33">
        <f>Z39-Z38</f>
        <v>0.12999999999999901</v>
      </c>
      <c r="AB39" s="32">
        <f>IF((AA40&gt;(0.001+AA39)),Z39+0.01,Z39)</f>
        <v>18.04</v>
      </c>
      <c r="AC39" s="33">
        <f>AB39-AB38</f>
        <v>0.12999999999999901</v>
      </c>
      <c r="AD39" s="32">
        <f>IF((AC40&gt;(0.001+AC39)),AB39+0.01,AB39)</f>
        <v>18.04</v>
      </c>
      <c r="AE39" s="33">
        <f>AD39-AD38</f>
        <v>0.12999999999999901</v>
      </c>
      <c r="AF39" s="32">
        <f>IF((AE40&gt;(0.001+AE39)),AD39+0.01,AD39)</f>
        <v>18.04</v>
      </c>
    </row>
    <row r="40" spans="1:32" x14ac:dyDescent="0.25">
      <c r="A40" s="17">
        <v>38</v>
      </c>
      <c r="B40" s="44">
        <f>AF40</f>
        <v>18.170000000000002</v>
      </c>
      <c r="C40" s="42" t="b">
        <f>IF((B40-B39+0.001)&gt;(B41-B40),TRUE,1)</f>
        <v>1</v>
      </c>
      <c r="D40" s="42"/>
      <c r="E40">
        <f>IF((H40-AF40+0.001)&gt;0,0,1)</f>
        <v>1</v>
      </c>
      <c r="F40" s="42"/>
      <c r="G40" s="39">
        <f>IF(A40&gt;Udregninger!$B$5,20,Udregninger!$B$3+Udregninger!$B$3*((1-Udregninger!$B$4^(A40/Udregninger!$B$5))/(1-Udregninger!$B$4)))</f>
        <v>18.164643748254914</v>
      </c>
      <c r="H40" s="32">
        <f>ROUND(G40,2)</f>
        <v>18.16</v>
      </c>
      <c r="I40" s="33">
        <f>H40-H39</f>
        <v>0.12000000000000099</v>
      </c>
      <c r="J40" s="32">
        <f>IF((I41&gt;(0.001+I40)),H40+0.01,H40)</f>
        <v>18.170000000000002</v>
      </c>
      <c r="K40" s="33">
        <f>J40-J39</f>
        <v>0.13000000000000256</v>
      </c>
      <c r="L40" s="32">
        <f>IF((K41&gt;(0.001+K40)),J40+0.01,J40)</f>
        <v>18.170000000000002</v>
      </c>
      <c r="M40" s="33">
        <f>L40-L39</f>
        <v>0.13000000000000256</v>
      </c>
      <c r="N40" s="32">
        <f>IF((M41&gt;(0.001+M40)),L40+0.01,L40)</f>
        <v>18.170000000000002</v>
      </c>
      <c r="O40" s="33">
        <f>N40-N39</f>
        <v>0.13000000000000256</v>
      </c>
      <c r="P40" s="32">
        <f>IF((O41&gt;(0.001+O40)),N40+0.01,N40)</f>
        <v>18.170000000000002</v>
      </c>
      <c r="Q40" s="33">
        <f>P40-P39</f>
        <v>0.13000000000000256</v>
      </c>
      <c r="R40" s="32">
        <f>IF((Q41&gt;(0.001+Q40)),P40+0.01,P40)</f>
        <v>18.170000000000002</v>
      </c>
      <c r="S40" s="33">
        <f>R40-R39</f>
        <v>0.13000000000000256</v>
      </c>
      <c r="T40" s="32">
        <f>IF((S41&gt;(0.001+S40)),R40+0.01,R40)</f>
        <v>18.170000000000002</v>
      </c>
      <c r="U40" s="33">
        <f>T40-T39</f>
        <v>0.13000000000000256</v>
      </c>
      <c r="V40" s="32">
        <f>IF((U41&gt;(0.001+U40)),T40+0.01,T40)</f>
        <v>18.170000000000002</v>
      </c>
      <c r="W40" s="33">
        <f>V40-V39</f>
        <v>0.13000000000000256</v>
      </c>
      <c r="X40" s="32">
        <f>IF((W41&gt;(0.001+W40)),V40+0.01,V40)</f>
        <v>18.170000000000002</v>
      </c>
      <c r="Y40" s="33">
        <f>X40-X39</f>
        <v>0.13000000000000256</v>
      </c>
      <c r="Z40" s="32">
        <f>IF((Y41&gt;(0.001+Y40)),X40+0.01,X40)</f>
        <v>18.170000000000002</v>
      </c>
      <c r="AA40" s="33">
        <f>Z40-Z39</f>
        <v>0.13000000000000256</v>
      </c>
      <c r="AB40" s="32">
        <f>IF((AA41&gt;(0.001+AA40)),Z40+0.01,Z40)</f>
        <v>18.170000000000002</v>
      </c>
      <c r="AC40" s="33">
        <f>AB40-AB39</f>
        <v>0.13000000000000256</v>
      </c>
      <c r="AD40" s="32">
        <f>IF((AC41&gt;(0.001+AC40)),AB40+0.01,AB40)</f>
        <v>18.170000000000002</v>
      </c>
      <c r="AE40" s="33">
        <f>AD40-AD39</f>
        <v>0.13000000000000256</v>
      </c>
      <c r="AF40" s="32">
        <f>IF((AE41&gt;(0.001+AE40)),AD40+0.01,AD40)</f>
        <v>18.170000000000002</v>
      </c>
    </row>
    <row r="41" spans="1:32" x14ac:dyDescent="0.25">
      <c r="A41" s="17">
        <v>39</v>
      </c>
      <c r="B41" s="44">
        <f>AF41</f>
        <v>18.29</v>
      </c>
      <c r="C41" s="42" t="b">
        <f>IF((B41-B40+0.001)&gt;(B42-B41),TRUE,1)</f>
        <v>1</v>
      </c>
      <c r="D41" s="42"/>
      <c r="E41">
        <f>IF((H41-AF41+0.001)&gt;0,0,1)</f>
        <v>0</v>
      </c>
      <c r="F41" s="42"/>
      <c r="G41" s="39">
        <f>IF(A41&gt;Udregninger!$B$5,20,Udregninger!$B$3+Udregninger!$B$3*((1-Udregninger!$B$4^(A41/Udregninger!$B$5))/(1-Udregninger!$B$4)))</f>
        <v>18.289721896935042</v>
      </c>
      <c r="H41" s="32">
        <f>ROUND(G41,2)</f>
        <v>18.29</v>
      </c>
      <c r="I41" s="33">
        <f>H41-H40</f>
        <v>0.12999999999999901</v>
      </c>
      <c r="J41" s="32">
        <f>IF((I42&gt;(0.001+I41)),H41+0.01,H41)</f>
        <v>18.29</v>
      </c>
      <c r="K41" s="33">
        <f>J41-J40</f>
        <v>0.11999999999999744</v>
      </c>
      <c r="L41" s="32">
        <f>IF((K42&gt;(0.001+K41)),J41+0.01,J41)</f>
        <v>18.29</v>
      </c>
      <c r="M41" s="33">
        <f>L41-L40</f>
        <v>0.11999999999999744</v>
      </c>
      <c r="N41" s="32">
        <f>IF((M42&gt;(0.001+M41)),L41+0.01,L41)</f>
        <v>18.29</v>
      </c>
      <c r="O41" s="33">
        <f>N41-N40</f>
        <v>0.11999999999999744</v>
      </c>
      <c r="P41" s="32">
        <f>IF((O42&gt;(0.001+O41)),N41+0.01,N41)</f>
        <v>18.29</v>
      </c>
      <c r="Q41" s="33">
        <f>P41-P40</f>
        <v>0.11999999999999744</v>
      </c>
      <c r="R41" s="32">
        <f>IF((Q42&gt;(0.001+Q41)),P41+0.01,P41)</f>
        <v>18.29</v>
      </c>
      <c r="S41" s="33">
        <f>R41-R40</f>
        <v>0.11999999999999744</v>
      </c>
      <c r="T41" s="32">
        <f>IF((S42&gt;(0.001+S41)),R41+0.01,R41)</f>
        <v>18.29</v>
      </c>
      <c r="U41" s="33">
        <f>T41-T40</f>
        <v>0.11999999999999744</v>
      </c>
      <c r="V41" s="32">
        <f>IF((U42&gt;(0.001+U41)),T41+0.01,T41)</f>
        <v>18.29</v>
      </c>
      <c r="W41" s="33">
        <f>V41-V40</f>
        <v>0.11999999999999744</v>
      </c>
      <c r="X41" s="32">
        <f>IF((W42&gt;(0.001+W41)),V41+0.01,V41)</f>
        <v>18.29</v>
      </c>
      <c r="Y41" s="33">
        <f>X41-X40</f>
        <v>0.11999999999999744</v>
      </c>
      <c r="Z41" s="32">
        <f>IF((Y42&gt;(0.001+Y41)),X41+0.01,X41)</f>
        <v>18.29</v>
      </c>
      <c r="AA41" s="33">
        <f>Z41-Z40</f>
        <v>0.11999999999999744</v>
      </c>
      <c r="AB41" s="32">
        <f>IF((AA42&gt;(0.001+AA41)),Z41+0.01,Z41)</f>
        <v>18.29</v>
      </c>
      <c r="AC41" s="33">
        <f>AB41-AB40</f>
        <v>0.11999999999999744</v>
      </c>
      <c r="AD41" s="32">
        <f>IF((AC42&gt;(0.001+AC41)),AB41+0.01,AB41)</f>
        <v>18.29</v>
      </c>
      <c r="AE41" s="33">
        <f>AD41-AD40</f>
        <v>0.11999999999999744</v>
      </c>
      <c r="AF41" s="32">
        <f>IF((AE42&gt;(0.001+AE41)),AD41+0.01,AD41)</f>
        <v>18.29</v>
      </c>
    </row>
    <row r="42" spans="1:32" x14ac:dyDescent="0.25">
      <c r="A42" s="17">
        <v>40</v>
      </c>
      <c r="B42" s="44">
        <f>AF42</f>
        <v>18.41</v>
      </c>
      <c r="C42" s="42" t="b">
        <f>IF((B42-B41+0.001)&gt;(B43-B42),TRUE,1)</f>
        <v>1</v>
      </c>
      <c r="D42" s="42"/>
      <c r="E42">
        <f>IF((H42-AF42+0.001)&gt;0,0,1)</f>
        <v>0</v>
      </c>
      <c r="F42" s="42"/>
      <c r="G42" s="39">
        <f>IF(A42&gt;Udregninger!$B$5,20,Udregninger!$B$3+Udregninger!$B$3*((1-Udregninger!$B$4^(A42/Udregninger!$B$5))/(1-Udregninger!$B$4)))</f>
        <v>18.411623827957133</v>
      </c>
      <c r="H42" s="32">
        <f>ROUND(G42,2)</f>
        <v>18.41</v>
      </c>
      <c r="I42" s="33">
        <f>H42-H41</f>
        <v>0.12000000000000099</v>
      </c>
      <c r="J42" s="32">
        <f>IF((I43&gt;(0.001+I42)),H42+0.01,H42)</f>
        <v>18.41</v>
      </c>
      <c r="K42" s="33">
        <f>J42-J41</f>
        <v>0.12000000000000099</v>
      </c>
      <c r="L42" s="32">
        <f>IF((K43&gt;(0.001+K42)),J42+0.01,J42)</f>
        <v>18.41</v>
      </c>
      <c r="M42" s="33">
        <f>L42-L41</f>
        <v>0.12000000000000099</v>
      </c>
      <c r="N42" s="32">
        <f>IF((M43&gt;(0.001+M42)),L42+0.01,L42)</f>
        <v>18.41</v>
      </c>
      <c r="O42" s="33">
        <f>N42-N41</f>
        <v>0.12000000000000099</v>
      </c>
      <c r="P42" s="32">
        <f>IF((O43&gt;(0.001+O42)),N42+0.01,N42)</f>
        <v>18.41</v>
      </c>
      <c r="Q42" s="33">
        <f>P42-P41</f>
        <v>0.12000000000000099</v>
      </c>
      <c r="R42" s="32">
        <f>IF((Q43&gt;(0.001+Q42)),P42+0.01,P42)</f>
        <v>18.41</v>
      </c>
      <c r="S42" s="33">
        <f>R42-R41</f>
        <v>0.12000000000000099</v>
      </c>
      <c r="T42" s="32">
        <f>IF((S43&gt;(0.001+S42)),R42+0.01,R42)</f>
        <v>18.41</v>
      </c>
      <c r="U42" s="33">
        <f>T42-T41</f>
        <v>0.12000000000000099</v>
      </c>
      <c r="V42" s="32">
        <f>IF((U43&gt;(0.001+U42)),T42+0.01,T42)</f>
        <v>18.41</v>
      </c>
      <c r="W42" s="33">
        <f>V42-V41</f>
        <v>0.12000000000000099</v>
      </c>
      <c r="X42" s="32">
        <f>IF((W43&gt;(0.001+W42)),V42+0.01,V42)</f>
        <v>18.41</v>
      </c>
      <c r="Y42" s="33">
        <f>X42-X41</f>
        <v>0.12000000000000099</v>
      </c>
      <c r="Z42" s="32">
        <f>IF((Y43&gt;(0.001+Y42)),X42+0.01,X42)</f>
        <v>18.41</v>
      </c>
      <c r="AA42" s="33">
        <f>Z42-Z41</f>
        <v>0.12000000000000099</v>
      </c>
      <c r="AB42" s="32">
        <f>IF((AA43&gt;(0.001+AA42)),Z42+0.01,Z42)</f>
        <v>18.41</v>
      </c>
      <c r="AC42" s="33">
        <f>AB42-AB41</f>
        <v>0.12000000000000099</v>
      </c>
      <c r="AD42" s="32">
        <f>IF((AC43&gt;(0.001+AC42)),AB42+0.01,AB42)</f>
        <v>18.41</v>
      </c>
      <c r="AE42" s="33">
        <f>AD42-AD41</f>
        <v>0.12000000000000099</v>
      </c>
      <c r="AF42" s="32">
        <f>IF((AE43&gt;(0.001+AE42)),AD42+0.01,AD42)</f>
        <v>18.41</v>
      </c>
    </row>
    <row r="43" spans="1:32" x14ac:dyDescent="0.25">
      <c r="A43" s="17">
        <v>41</v>
      </c>
      <c r="B43" s="44">
        <f>AF43</f>
        <v>18.53</v>
      </c>
      <c r="C43" s="42" t="b">
        <f>IF((B43-B42+0.001)&gt;(B44-B43),TRUE,1)</f>
        <v>1</v>
      </c>
      <c r="D43" s="42"/>
      <c r="E43">
        <f>IF((H43-AF43+0.001)&gt;0,0,1)</f>
        <v>0</v>
      </c>
      <c r="F43" s="42"/>
      <c r="G43" s="39">
        <f>IF(A43&gt;Udregninger!$B$5,20,Udregninger!$B$3+Udregninger!$B$3*((1-Udregninger!$B$4^(A43/Udregninger!$B$5))/(1-Udregninger!$B$4)))</f>
        <v>18.530430197764524</v>
      </c>
      <c r="H43" s="32">
        <f>ROUND(G43,2)</f>
        <v>18.53</v>
      </c>
      <c r="I43" s="33">
        <f>H43-H42</f>
        <v>0.12000000000000099</v>
      </c>
      <c r="J43" s="32">
        <f>IF((I44&gt;(0.001+I43)),H43+0.01,H43)</f>
        <v>18.53</v>
      </c>
      <c r="K43" s="33">
        <f>J43-J42</f>
        <v>0.12000000000000099</v>
      </c>
      <c r="L43" s="32">
        <f>IF((K44&gt;(0.001+K43)),J43+0.01,J43)</f>
        <v>18.53</v>
      </c>
      <c r="M43" s="33">
        <f>L43-L42</f>
        <v>0.12000000000000099</v>
      </c>
      <c r="N43" s="32">
        <f>IF((M44&gt;(0.001+M43)),L43+0.01,L43)</f>
        <v>18.53</v>
      </c>
      <c r="O43" s="33">
        <f>N43-N42</f>
        <v>0.12000000000000099</v>
      </c>
      <c r="P43" s="32">
        <f>IF((O44&gt;(0.001+O43)),N43+0.01,N43)</f>
        <v>18.53</v>
      </c>
      <c r="Q43" s="33">
        <f>P43-P42</f>
        <v>0.12000000000000099</v>
      </c>
      <c r="R43" s="32">
        <f>IF((Q44&gt;(0.001+Q43)),P43+0.01,P43)</f>
        <v>18.53</v>
      </c>
      <c r="S43" s="33">
        <f>R43-R42</f>
        <v>0.12000000000000099</v>
      </c>
      <c r="T43" s="32">
        <f>IF((S44&gt;(0.001+S43)),R43+0.01,R43)</f>
        <v>18.53</v>
      </c>
      <c r="U43" s="33">
        <f>T43-T42</f>
        <v>0.12000000000000099</v>
      </c>
      <c r="V43" s="32">
        <f>IF((U44&gt;(0.001+U43)),T43+0.01,T43)</f>
        <v>18.53</v>
      </c>
      <c r="W43" s="33">
        <f>V43-V42</f>
        <v>0.12000000000000099</v>
      </c>
      <c r="X43" s="32">
        <f>IF((W44&gt;(0.001+W43)),V43+0.01,V43)</f>
        <v>18.53</v>
      </c>
      <c r="Y43" s="33">
        <f>X43-X42</f>
        <v>0.12000000000000099</v>
      </c>
      <c r="Z43" s="32">
        <f>IF((Y44&gt;(0.001+Y43)),X43+0.01,X43)</f>
        <v>18.53</v>
      </c>
      <c r="AA43" s="33">
        <f>Z43-Z42</f>
        <v>0.12000000000000099</v>
      </c>
      <c r="AB43" s="32">
        <f>IF((AA44&gt;(0.001+AA43)),Z43+0.01,Z43)</f>
        <v>18.53</v>
      </c>
      <c r="AC43" s="33">
        <f>AB43-AB42</f>
        <v>0.12000000000000099</v>
      </c>
      <c r="AD43" s="32">
        <f>IF((AC44&gt;(0.001+AC43)),AB43+0.01,AB43)</f>
        <v>18.53</v>
      </c>
      <c r="AE43" s="33">
        <f>AD43-AD42</f>
        <v>0.12000000000000099</v>
      </c>
      <c r="AF43" s="32">
        <f>IF((AE44&gt;(0.001+AE43)),AD43+0.01,AD43)</f>
        <v>18.53</v>
      </c>
    </row>
    <row r="44" spans="1:32" x14ac:dyDescent="0.25">
      <c r="A44" s="17">
        <v>42</v>
      </c>
      <c r="B44" s="44">
        <f>AF44</f>
        <v>18.649999999999999</v>
      </c>
      <c r="C44" s="42" t="b">
        <f>IF((B44-B43+0.001)&gt;(B45-B44),TRUE,1)</f>
        <v>1</v>
      </c>
      <c r="D44" s="42"/>
      <c r="E44">
        <f>IF((H44-AF44+0.001)&gt;0,0,1)</f>
        <v>0</v>
      </c>
      <c r="F44" s="42"/>
      <c r="G44" s="39">
        <f>IF(A44&gt;Udregninger!$B$5,20,Udregninger!$B$3+Udregninger!$B$3*((1-Udregninger!$B$4^(A44/Udregninger!$B$5))/(1-Udregninger!$B$4)))</f>
        <v>18.646219614621685</v>
      </c>
      <c r="H44" s="32">
        <f>ROUND(G44,2)</f>
        <v>18.649999999999999</v>
      </c>
      <c r="I44" s="33">
        <f>H44-H43</f>
        <v>0.11999999999999744</v>
      </c>
      <c r="J44" s="32">
        <f>IF((I45&gt;(0.001+I44)),H44+0.01,H44)</f>
        <v>18.649999999999999</v>
      </c>
      <c r="K44" s="33">
        <f>J44-J43</f>
        <v>0.11999999999999744</v>
      </c>
      <c r="L44" s="32">
        <f>IF((K45&gt;(0.001+K44)),J44+0.01,J44)</f>
        <v>18.649999999999999</v>
      </c>
      <c r="M44" s="33">
        <f>L44-L43</f>
        <v>0.11999999999999744</v>
      </c>
      <c r="N44" s="32">
        <f>IF((M45&gt;(0.001+M44)),L44+0.01,L44)</f>
        <v>18.649999999999999</v>
      </c>
      <c r="O44" s="33">
        <f>N44-N43</f>
        <v>0.11999999999999744</v>
      </c>
      <c r="P44" s="32">
        <f>IF((O45&gt;(0.001+O44)),N44+0.01,N44)</f>
        <v>18.649999999999999</v>
      </c>
      <c r="Q44" s="33">
        <f>P44-P43</f>
        <v>0.11999999999999744</v>
      </c>
      <c r="R44" s="32">
        <f>IF((Q45&gt;(0.001+Q44)),P44+0.01,P44)</f>
        <v>18.649999999999999</v>
      </c>
      <c r="S44" s="33">
        <f>R44-R43</f>
        <v>0.11999999999999744</v>
      </c>
      <c r="T44" s="32">
        <f>IF((S45&gt;(0.001+S44)),R44+0.01,R44)</f>
        <v>18.649999999999999</v>
      </c>
      <c r="U44" s="33">
        <f>T44-T43</f>
        <v>0.11999999999999744</v>
      </c>
      <c r="V44" s="32">
        <f>IF((U45&gt;(0.001+U44)),T44+0.01,T44)</f>
        <v>18.649999999999999</v>
      </c>
      <c r="W44" s="33">
        <f>V44-V43</f>
        <v>0.11999999999999744</v>
      </c>
      <c r="X44" s="32">
        <f>IF((W45&gt;(0.001+W44)),V44+0.01,V44)</f>
        <v>18.649999999999999</v>
      </c>
      <c r="Y44" s="33">
        <f>X44-X43</f>
        <v>0.11999999999999744</v>
      </c>
      <c r="Z44" s="32">
        <f>IF((Y45&gt;(0.001+Y44)),X44+0.01,X44)</f>
        <v>18.649999999999999</v>
      </c>
      <c r="AA44" s="33">
        <f>Z44-Z43</f>
        <v>0.11999999999999744</v>
      </c>
      <c r="AB44" s="32">
        <f>IF((AA45&gt;(0.001+AA44)),Z44+0.01,Z44)</f>
        <v>18.649999999999999</v>
      </c>
      <c r="AC44" s="33">
        <f>AB44-AB43</f>
        <v>0.11999999999999744</v>
      </c>
      <c r="AD44" s="32">
        <f>IF((AC45&gt;(0.001+AC44)),AB44+0.01,AB44)</f>
        <v>18.649999999999999</v>
      </c>
      <c r="AE44" s="33">
        <f>AD44-AD43</f>
        <v>0.11999999999999744</v>
      </c>
      <c r="AF44" s="32">
        <f>IF((AE45&gt;(0.001+AE44)),AD44+0.01,AD44)</f>
        <v>18.649999999999999</v>
      </c>
    </row>
    <row r="45" spans="1:32" x14ac:dyDescent="0.25">
      <c r="A45" s="17">
        <v>43</v>
      </c>
      <c r="B45" s="44">
        <f>AF45</f>
        <v>18.760000000000002</v>
      </c>
      <c r="C45" s="42" t="b">
        <f>IF((B45-B44+0.001)&gt;(B46-B45),TRUE,1)</f>
        <v>1</v>
      </c>
      <c r="D45" s="42"/>
      <c r="E45">
        <f>IF((H45-AF45+0.001)&gt;0,0,1)</f>
        <v>0</v>
      </c>
      <c r="F45" s="42"/>
      <c r="G45" s="39">
        <f>IF(A45&gt;Udregninger!$B$5,20,Udregninger!$B$3+Udregninger!$B$3*((1-Udregninger!$B$4^(A45/Udregninger!$B$5))/(1-Udregninger!$B$4)))</f>
        <v>18.759068690625419</v>
      </c>
      <c r="H45" s="32">
        <f>ROUND(G45,2)</f>
        <v>18.760000000000002</v>
      </c>
      <c r="I45" s="33">
        <f>H45-H44</f>
        <v>0.11000000000000298</v>
      </c>
      <c r="J45" s="32">
        <f>IF((I46&gt;(0.001+I45)),H45+0.01,H45)</f>
        <v>18.760000000000002</v>
      </c>
      <c r="K45" s="33">
        <f>J45-J44</f>
        <v>0.11000000000000298</v>
      </c>
      <c r="L45" s="32">
        <f>IF((K46&gt;(0.001+K45)),J45+0.01,J45)</f>
        <v>18.760000000000002</v>
      </c>
      <c r="M45" s="33">
        <f>L45-L44</f>
        <v>0.11000000000000298</v>
      </c>
      <c r="N45" s="32">
        <f>IF((M46&gt;(0.001+M45)),L45+0.01,L45)</f>
        <v>18.760000000000002</v>
      </c>
      <c r="O45" s="33">
        <f>N45-N44</f>
        <v>0.11000000000000298</v>
      </c>
      <c r="P45" s="32">
        <f>IF((O46&gt;(0.001+O45)),N45+0.01,N45)</f>
        <v>18.760000000000002</v>
      </c>
      <c r="Q45" s="33">
        <f>P45-P44</f>
        <v>0.11000000000000298</v>
      </c>
      <c r="R45" s="32">
        <f>IF((Q46&gt;(0.001+Q45)),P45+0.01,P45)</f>
        <v>18.760000000000002</v>
      </c>
      <c r="S45" s="33">
        <f>R45-R44</f>
        <v>0.11000000000000298</v>
      </c>
      <c r="T45" s="32">
        <f>IF((S46&gt;(0.001+S45)),R45+0.01,R45)</f>
        <v>18.760000000000002</v>
      </c>
      <c r="U45" s="33">
        <f>T45-T44</f>
        <v>0.11000000000000298</v>
      </c>
      <c r="V45" s="32">
        <f>IF((U46&gt;(0.001+U45)),T45+0.01,T45)</f>
        <v>18.760000000000002</v>
      </c>
      <c r="W45" s="33">
        <f>V45-V44</f>
        <v>0.11000000000000298</v>
      </c>
      <c r="X45" s="32">
        <f>IF((W46&gt;(0.001+W45)),V45+0.01,V45)</f>
        <v>18.760000000000002</v>
      </c>
      <c r="Y45" s="33">
        <f>X45-X44</f>
        <v>0.11000000000000298</v>
      </c>
      <c r="Z45" s="32">
        <f>IF((Y46&gt;(0.001+Y45)),X45+0.01,X45)</f>
        <v>18.760000000000002</v>
      </c>
      <c r="AA45" s="33">
        <f>Z45-Z44</f>
        <v>0.11000000000000298</v>
      </c>
      <c r="AB45" s="32">
        <f>IF((AA46&gt;(0.001+AA45)),Z45+0.01,Z45)</f>
        <v>18.760000000000002</v>
      </c>
      <c r="AC45" s="33">
        <f>AB45-AB44</f>
        <v>0.11000000000000298</v>
      </c>
      <c r="AD45" s="32">
        <f>IF((AC46&gt;(0.001+AC45)),AB45+0.01,AB45)</f>
        <v>18.760000000000002</v>
      </c>
      <c r="AE45" s="33">
        <f>AD45-AD44</f>
        <v>0.11000000000000298</v>
      </c>
      <c r="AF45" s="32">
        <f>IF((AE46&gt;(0.001+AE45)),AD45+0.01,AD45)</f>
        <v>18.760000000000002</v>
      </c>
    </row>
    <row r="46" spans="1:32" x14ac:dyDescent="0.25">
      <c r="A46" s="17">
        <v>44</v>
      </c>
      <c r="B46" s="44">
        <f>AF46</f>
        <v>18.87</v>
      </c>
      <c r="C46" s="42" t="b">
        <f>IF((B46-B45+0.001)&gt;(B47-B46),TRUE,1)</f>
        <v>1</v>
      </c>
      <c r="D46" s="42"/>
      <c r="E46">
        <f>IF((H46-AF46+0.001)&gt;0,0,1)</f>
        <v>0</v>
      </c>
      <c r="F46" s="42"/>
      <c r="G46" s="39">
        <f>IF(A46&gt;Udregninger!$B$5,20,Udregninger!$B$3+Udregninger!$B$3*((1-Udregninger!$B$4^(A46/Udregninger!$B$5))/(1-Udregninger!$B$4)))</f>
        <v>18.869052092395254</v>
      </c>
      <c r="H46" s="32">
        <f>ROUND(G46,2)</f>
        <v>18.87</v>
      </c>
      <c r="I46" s="33">
        <f>H46-H45</f>
        <v>0.10999999999999943</v>
      </c>
      <c r="J46" s="32">
        <f>IF((I47&gt;(0.001+I46)),H46+0.01,H46)</f>
        <v>18.87</v>
      </c>
      <c r="K46" s="33">
        <f>J46-J45</f>
        <v>0.10999999999999943</v>
      </c>
      <c r="L46" s="32">
        <f>IF((K47&gt;(0.001+K46)),J46+0.01,J46)</f>
        <v>18.87</v>
      </c>
      <c r="M46" s="33">
        <f>L46-L45</f>
        <v>0.10999999999999943</v>
      </c>
      <c r="N46" s="32">
        <f>IF((M47&gt;(0.001+M46)),L46+0.01,L46)</f>
        <v>18.87</v>
      </c>
      <c r="O46" s="33">
        <f>N46-N45</f>
        <v>0.10999999999999943</v>
      </c>
      <c r="P46" s="32">
        <f>IF((O47&gt;(0.001+O46)),N46+0.01,N46)</f>
        <v>18.87</v>
      </c>
      <c r="Q46" s="33">
        <f>P46-P45</f>
        <v>0.10999999999999943</v>
      </c>
      <c r="R46" s="32">
        <f>IF((Q47&gt;(0.001+Q46)),P46+0.01,P46)</f>
        <v>18.87</v>
      </c>
      <c r="S46" s="33">
        <f>R46-R45</f>
        <v>0.10999999999999943</v>
      </c>
      <c r="T46" s="32">
        <f>IF((S47&gt;(0.001+S46)),R46+0.01,R46)</f>
        <v>18.87</v>
      </c>
      <c r="U46" s="33">
        <f>T46-T45</f>
        <v>0.10999999999999943</v>
      </c>
      <c r="V46" s="32">
        <f>IF((U47&gt;(0.001+U46)),T46+0.01,T46)</f>
        <v>18.87</v>
      </c>
      <c r="W46" s="33">
        <f>V46-V45</f>
        <v>0.10999999999999943</v>
      </c>
      <c r="X46" s="32">
        <f>IF((W47&gt;(0.001+W46)),V46+0.01,V46)</f>
        <v>18.87</v>
      </c>
      <c r="Y46" s="33">
        <f>X46-X45</f>
        <v>0.10999999999999943</v>
      </c>
      <c r="Z46" s="32">
        <f>IF((Y47&gt;(0.001+Y46)),X46+0.01,X46)</f>
        <v>18.87</v>
      </c>
      <c r="AA46" s="33">
        <f>Z46-Z45</f>
        <v>0.10999999999999943</v>
      </c>
      <c r="AB46" s="32">
        <f>IF((AA47&gt;(0.001+AA46)),Z46+0.01,Z46)</f>
        <v>18.87</v>
      </c>
      <c r="AC46" s="33">
        <f>AB46-AB45</f>
        <v>0.10999999999999943</v>
      </c>
      <c r="AD46" s="32">
        <f>IF((AC47&gt;(0.001+AC46)),AB46+0.01,AB46)</f>
        <v>18.87</v>
      </c>
      <c r="AE46" s="33">
        <f>AD46-AD45</f>
        <v>0.10999999999999943</v>
      </c>
      <c r="AF46" s="32">
        <f>IF((AE47&gt;(0.001+AE46)),AD46+0.01,AD46)</f>
        <v>18.87</v>
      </c>
    </row>
    <row r="47" spans="1:32" x14ac:dyDescent="0.25">
      <c r="A47" s="17">
        <v>45</v>
      </c>
      <c r="B47" s="44">
        <f>AF47</f>
        <v>18.98</v>
      </c>
      <c r="C47" s="42" t="b">
        <f>IF((B47-B46+0.001)&gt;(B48-B47),TRUE,1)</f>
        <v>1</v>
      </c>
      <c r="D47" s="42"/>
      <c r="E47">
        <f>IF((H47-AF47+0.001)&gt;0,0,1)</f>
        <v>0</v>
      </c>
      <c r="F47" s="42"/>
      <c r="G47" s="39">
        <f>IF(A47&gt;Udregninger!$B$5,20,Udregninger!$B$3+Udregninger!$B$3*((1-Udregninger!$B$4^(A47/Udregninger!$B$5))/(1-Udregninger!$B$4)))</f>
        <v>18.976242590476652</v>
      </c>
      <c r="H47" s="32">
        <f>ROUND(G47,2)</f>
        <v>18.98</v>
      </c>
      <c r="I47" s="33">
        <f>H47-H46</f>
        <v>0.10999999999999943</v>
      </c>
      <c r="J47" s="32">
        <f>IF((I48&gt;(0.001+I47)),H47+0.01,H47)</f>
        <v>18.98</v>
      </c>
      <c r="K47" s="33">
        <f>J47-J46</f>
        <v>0.10999999999999943</v>
      </c>
      <c r="L47" s="32">
        <f>IF((K48&gt;(0.001+K47)),J47+0.01,J47)</f>
        <v>18.98</v>
      </c>
      <c r="M47" s="33">
        <f>L47-L46</f>
        <v>0.10999999999999943</v>
      </c>
      <c r="N47" s="32">
        <f>IF((M48&gt;(0.001+M47)),L47+0.01,L47)</f>
        <v>18.98</v>
      </c>
      <c r="O47" s="33">
        <f>N47-N46</f>
        <v>0.10999999999999943</v>
      </c>
      <c r="P47" s="32">
        <f>IF((O48&gt;(0.001+O47)),N47+0.01,N47)</f>
        <v>18.98</v>
      </c>
      <c r="Q47" s="33">
        <f>P47-P46</f>
        <v>0.10999999999999943</v>
      </c>
      <c r="R47" s="32">
        <f>IF((Q48&gt;(0.001+Q47)),P47+0.01,P47)</f>
        <v>18.98</v>
      </c>
      <c r="S47" s="33">
        <f>R47-R46</f>
        <v>0.10999999999999943</v>
      </c>
      <c r="T47" s="32">
        <f>IF((S48&gt;(0.001+S47)),R47+0.01,R47)</f>
        <v>18.98</v>
      </c>
      <c r="U47" s="33">
        <f>T47-T46</f>
        <v>0.10999999999999943</v>
      </c>
      <c r="V47" s="32">
        <f>IF((U48&gt;(0.001+U47)),T47+0.01,T47)</f>
        <v>18.98</v>
      </c>
      <c r="W47" s="33">
        <f>V47-V46</f>
        <v>0.10999999999999943</v>
      </c>
      <c r="X47" s="32">
        <f>IF((W48&gt;(0.001+W47)),V47+0.01,V47)</f>
        <v>18.98</v>
      </c>
      <c r="Y47" s="33">
        <f>X47-X46</f>
        <v>0.10999999999999943</v>
      </c>
      <c r="Z47" s="32">
        <f>IF((Y48&gt;(0.001+Y47)),X47+0.01,X47)</f>
        <v>18.98</v>
      </c>
      <c r="AA47" s="33">
        <f>Z47-Z46</f>
        <v>0.10999999999999943</v>
      </c>
      <c r="AB47" s="32">
        <f>IF((AA48&gt;(0.001+AA47)),Z47+0.01,Z47)</f>
        <v>18.98</v>
      </c>
      <c r="AC47" s="33">
        <f>AB47-AB46</f>
        <v>0.10999999999999943</v>
      </c>
      <c r="AD47" s="32">
        <f>IF((AC48&gt;(0.001+AC47)),AB47+0.01,AB47)</f>
        <v>18.98</v>
      </c>
      <c r="AE47" s="33">
        <f>AD47-AD46</f>
        <v>0.10999999999999943</v>
      </c>
      <c r="AF47" s="32">
        <f>IF((AE48&gt;(0.001+AE47)),AD47+0.01,AD47)</f>
        <v>18.98</v>
      </c>
    </row>
    <row r="48" spans="1:32" x14ac:dyDescent="0.25">
      <c r="A48" s="17">
        <v>46</v>
      </c>
      <c r="B48" s="44">
        <f>AF48</f>
        <v>19.079999999999998</v>
      </c>
      <c r="C48" s="42" t="b">
        <f>IF((B48-B47+0.001)&gt;(B49-B48),TRUE,1)</f>
        <v>1</v>
      </c>
      <c r="D48" s="42"/>
      <c r="E48">
        <f>IF((H48-AF48+0.001)&gt;0,0,1)</f>
        <v>0</v>
      </c>
      <c r="F48" s="42"/>
      <c r="G48" s="39">
        <f>IF(A48&gt;Udregninger!$B$5,20,Udregninger!$B$3+Udregninger!$B$3*((1-Udregninger!$B$4^(A48/Udregninger!$B$5))/(1-Udregninger!$B$4)))</f>
        <v>19.080711107489631</v>
      </c>
      <c r="H48" s="32">
        <f>ROUND(G48,2)</f>
        <v>19.079999999999998</v>
      </c>
      <c r="I48" s="33">
        <f>H48-H47</f>
        <v>9.9999999999997868E-2</v>
      </c>
      <c r="J48" s="32">
        <f>IF((I49&gt;(0.001+I48)),H48+0.01,H48)</f>
        <v>19.079999999999998</v>
      </c>
      <c r="K48" s="33">
        <f>J48-J47</f>
        <v>9.9999999999997868E-2</v>
      </c>
      <c r="L48" s="32">
        <f>IF((K49&gt;(0.001+K48)),J48+0.01,J48)</f>
        <v>19.079999999999998</v>
      </c>
      <c r="M48" s="33">
        <f>L48-L47</f>
        <v>9.9999999999997868E-2</v>
      </c>
      <c r="N48" s="32">
        <f>IF((M49&gt;(0.001+M48)),L48+0.01,L48)</f>
        <v>19.079999999999998</v>
      </c>
      <c r="O48" s="33">
        <f>N48-N47</f>
        <v>9.9999999999997868E-2</v>
      </c>
      <c r="P48" s="32">
        <f>IF((O49&gt;(0.001+O48)),N48+0.01,N48)</f>
        <v>19.079999999999998</v>
      </c>
      <c r="Q48" s="33">
        <f>P48-P47</f>
        <v>9.9999999999997868E-2</v>
      </c>
      <c r="R48" s="32">
        <f>IF((Q49&gt;(0.001+Q48)),P48+0.01,P48)</f>
        <v>19.079999999999998</v>
      </c>
      <c r="S48" s="33">
        <f>R48-R47</f>
        <v>9.9999999999997868E-2</v>
      </c>
      <c r="T48" s="32">
        <f>IF((S49&gt;(0.001+S48)),R48+0.01,R48)</f>
        <v>19.079999999999998</v>
      </c>
      <c r="U48" s="33">
        <f>T48-T47</f>
        <v>9.9999999999997868E-2</v>
      </c>
      <c r="V48" s="32">
        <f>IF((U49&gt;(0.001+U48)),T48+0.01,T48)</f>
        <v>19.079999999999998</v>
      </c>
      <c r="W48" s="33">
        <f>V48-V47</f>
        <v>9.9999999999997868E-2</v>
      </c>
      <c r="X48" s="32">
        <f>IF((W49&gt;(0.001+W48)),V48+0.01,V48)</f>
        <v>19.079999999999998</v>
      </c>
      <c r="Y48" s="33">
        <f>X48-X47</f>
        <v>9.9999999999997868E-2</v>
      </c>
      <c r="Z48" s="32">
        <f>IF((Y49&gt;(0.001+Y48)),X48+0.01,X48)</f>
        <v>19.079999999999998</v>
      </c>
      <c r="AA48" s="33">
        <f>Z48-Z47</f>
        <v>9.9999999999997868E-2</v>
      </c>
      <c r="AB48" s="32">
        <f>IF((AA49&gt;(0.001+AA48)),Z48+0.01,Z48)</f>
        <v>19.079999999999998</v>
      </c>
      <c r="AC48" s="33">
        <f>AB48-AB47</f>
        <v>9.9999999999997868E-2</v>
      </c>
      <c r="AD48" s="32">
        <f>IF((AC49&gt;(0.001+AC48)),AB48+0.01,AB48)</f>
        <v>19.079999999999998</v>
      </c>
      <c r="AE48" s="33">
        <f>AD48-AD47</f>
        <v>9.9999999999997868E-2</v>
      </c>
      <c r="AF48" s="32">
        <f>IF((AE49&gt;(0.001+AE48)),AD48+0.01,AD48)</f>
        <v>19.079999999999998</v>
      </c>
    </row>
    <row r="49" spans="1:32" x14ac:dyDescent="0.25">
      <c r="A49" s="17">
        <v>47</v>
      </c>
      <c r="B49" s="44">
        <f>AF49</f>
        <v>19.18</v>
      </c>
      <c r="C49" s="42" t="b">
        <f>IF((B49-B48+0.001)&gt;(B50-B49),TRUE,1)</f>
        <v>1</v>
      </c>
      <c r="D49" s="42"/>
      <c r="E49">
        <f>IF((H49-AF49+0.001)&gt;0,0,1)</f>
        <v>0</v>
      </c>
      <c r="F49" s="42"/>
      <c r="G49" s="39">
        <f>IF(A49&gt;Udregninger!$B$5,20,Udregninger!$B$3+Udregninger!$B$3*((1-Udregninger!$B$4^(A49/Udregninger!$B$5))/(1-Udregninger!$B$4)))</f>
        <v>19.18252676505476</v>
      </c>
      <c r="H49" s="32">
        <f>ROUND(G49,2)</f>
        <v>19.18</v>
      </c>
      <c r="I49" s="33">
        <f>H49-H48</f>
        <v>0.10000000000000142</v>
      </c>
      <c r="J49" s="32">
        <f>IF((I50&gt;(0.001+I49)),H49+0.01,H49)</f>
        <v>19.18</v>
      </c>
      <c r="K49" s="33">
        <f>J49-J48</f>
        <v>0.10000000000000142</v>
      </c>
      <c r="L49" s="32">
        <f>IF((K50&gt;(0.001+K49)),J49+0.01,J49)</f>
        <v>19.18</v>
      </c>
      <c r="M49" s="33">
        <f>L49-L48</f>
        <v>0.10000000000000142</v>
      </c>
      <c r="N49" s="32">
        <f>IF((M50&gt;(0.001+M49)),L49+0.01,L49)</f>
        <v>19.18</v>
      </c>
      <c r="O49" s="33">
        <f>N49-N48</f>
        <v>0.10000000000000142</v>
      </c>
      <c r="P49" s="32">
        <f>IF((O50&gt;(0.001+O49)),N49+0.01,N49)</f>
        <v>19.18</v>
      </c>
      <c r="Q49" s="33">
        <f>P49-P48</f>
        <v>0.10000000000000142</v>
      </c>
      <c r="R49" s="32">
        <f>IF((Q50&gt;(0.001+Q49)),P49+0.01,P49)</f>
        <v>19.18</v>
      </c>
      <c r="S49" s="33">
        <f>R49-R48</f>
        <v>0.10000000000000142</v>
      </c>
      <c r="T49" s="32">
        <f>IF((S50&gt;(0.001+S49)),R49+0.01,R49)</f>
        <v>19.18</v>
      </c>
      <c r="U49" s="33">
        <f>T49-T48</f>
        <v>0.10000000000000142</v>
      </c>
      <c r="V49" s="32">
        <f>IF((U50&gt;(0.001+U49)),T49+0.01,T49)</f>
        <v>19.18</v>
      </c>
      <c r="W49" s="33">
        <f>V49-V48</f>
        <v>0.10000000000000142</v>
      </c>
      <c r="X49" s="32">
        <f>IF((W50&gt;(0.001+W49)),V49+0.01,V49)</f>
        <v>19.18</v>
      </c>
      <c r="Y49" s="33">
        <f>X49-X48</f>
        <v>0.10000000000000142</v>
      </c>
      <c r="Z49" s="32">
        <f>IF((Y50&gt;(0.001+Y49)),X49+0.01,X49)</f>
        <v>19.18</v>
      </c>
      <c r="AA49" s="33">
        <f>Z49-Z48</f>
        <v>0.10000000000000142</v>
      </c>
      <c r="AB49" s="32">
        <f>IF((AA50&gt;(0.001+AA49)),Z49+0.01,Z49)</f>
        <v>19.18</v>
      </c>
      <c r="AC49" s="33">
        <f>AB49-AB48</f>
        <v>0.10000000000000142</v>
      </c>
      <c r="AD49" s="32">
        <f>IF((AC50&gt;(0.001+AC49)),AB49+0.01,AB49)</f>
        <v>19.18</v>
      </c>
      <c r="AE49" s="33">
        <f>AD49-AD48</f>
        <v>0.10000000000000142</v>
      </c>
      <c r="AF49" s="32">
        <f>IF((AE50&gt;(0.001+AE49)),AD49+0.01,AD49)</f>
        <v>19.18</v>
      </c>
    </row>
    <row r="50" spans="1:32" x14ac:dyDescent="0.25">
      <c r="A50" s="17">
        <v>48</v>
      </c>
      <c r="B50" s="44">
        <f>AF50</f>
        <v>19.28</v>
      </c>
      <c r="C50" s="42" t="b">
        <f>IF((B50-B49+0.001)&gt;(B51-B50),TRUE,1)</f>
        <v>1</v>
      </c>
      <c r="D50" s="42"/>
      <c r="E50">
        <f>IF((H50-AF50+0.001)&gt;0,0,1)</f>
        <v>0</v>
      </c>
      <c r="F50" s="42"/>
      <c r="G50" s="39">
        <f>IF(A50&gt;Udregninger!$B$5,20,Udregninger!$B$3+Udregninger!$B$3*((1-Udregninger!$B$4^(A50/Udregninger!$B$5))/(1-Udregninger!$B$4)))</f>
        <v>19.281756929527489</v>
      </c>
      <c r="H50" s="32">
        <f>ROUND(G50,2)</f>
        <v>19.28</v>
      </c>
      <c r="I50" s="33">
        <f>H50-H49</f>
        <v>0.10000000000000142</v>
      </c>
      <c r="J50" s="32">
        <f>IF((I51&gt;(0.001+I50)),H50+0.01,H50)</f>
        <v>19.28</v>
      </c>
      <c r="K50" s="33">
        <f>J50-J49</f>
        <v>0.10000000000000142</v>
      </c>
      <c r="L50" s="32">
        <f>IF((K51&gt;(0.001+K50)),J50+0.01,J50)</f>
        <v>19.28</v>
      </c>
      <c r="M50" s="33">
        <f>L50-L49</f>
        <v>0.10000000000000142</v>
      </c>
      <c r="N50" s="32">
        <f>IF((M51&gt;(0.001+M50)),L50+0.01,L50)</f>
        <v>19.28</v>
      </c>
      <c r="O50" s="33">
        <f>N50-N49</f>
        <v>0.10000000000000142</v>
      </c>
      <c r="P50" s="32">
        <f>IF((O51&gt;(0.001+O50)),N50+0.01,N50)</f>
        <v>19.28</v>
      </c>
      <c r="Q50" s="33">
        <f>P50-P49</f>
        <v>0.10000000000000142</v>
      </c>
      <c r="R50" s="32">
        <f>IF((Q51&gt;(0.001+Q50)),P50+0.01,P50)</f>
        <v>19.28</v>
      </c>
      <c r="S50" s="33">
        <f>R50-R49</f>
        <v>0.10000000000000142</v>
      </c>
      <c r="T50" s="32">
        <f>IF((S51&gt;(0.001+S50)),R50+0.01,R50)</f>
        <v>19.28</v>
      </c>
      <c r="U50" s="33">
        <f>T50-T49</f>
        <v>0.10000000000000142</v>
      </c>
      <c r="V50" s="32">
        <f>IF((U51&gt;(0.001+U50)),T50+0.01,T50)</f>
        <v>19.28</v>
      </c>
      <c r="W50" s="33">
        <f>V50-V49</f>
        <v>0.10000000000000142</v>
      </c>
      <c r="X50" s="32">
        <f>IF((W51&gt;(0.001+W50)),V50+0.01,V50)</f>
        <v>19.28</v>
      </c>
      <c r="Y50" s="33">
        <f>X50-X49</f>
        <v>0.10000000000000142</v>
      </c>
      <c r="Z50" s="32">
        <f>IF((Y51&gt;(0.001+Y50)),X50+0.01,X50)</f>
        <v>19.28</v>
      </c>
      <c r="AA50" s="33">
        <f>Z50-Z49</f>
        <v>0.10000000000000142</v>
      </c>
      <c r="AB50" s="32">
        <f>IF((AA51&gt;(0.001+AA50)),Z50+0.01,Z50)</f>
        <v>19.28</v>
      </c>
      <c r="AC50" s="33">
        <f>AB50-AB49</f>
        <v>0.10000000000000142</v>
      </c>
      <c r="AD50" s="32">
        <f>IF((AC51&gt;(0.001+AC50)),AB50+0.01,AB50)</f>
        <v>19.28</v>
      </c>
      <c r="AE50" s="33">
        <f>AD50-AD49</f>
        <v>0.10000000000000142</v>
      </c>
      <c r="AF50" s="32">
        <f>IF((AE51&gt;(0.001+AE50)),AD50+0.01,AD50)</f>
        <v>19.28</v>
      </c>
    </row>
    <row r="51" spans="1:32" x14ac:dyDescent="0.25">
      <c r="A51" s="17">
        <v>49</v>
      </c>
      <c r="B51" s="44">
        <f>AF51</f>
        <v>19.38</v>
      </c>
      <c r="C51" s="42" t="b">
        <f>IF((B51-B50+0.001)&gt;(B52-B51),TRUE,1)</f>
        <v>1</v>
      </c>
      <c r="D51" s="42"/>
      <c r="E51">
        <f>IF((H51-AF51+0.001)&gt;0,0,1)</f>
        <v>0</v>
      </c>
      <c r="F51" s="42"/>
      <c r="G51" s="39">
        <f>IF(A51&gt;Udregninger!$B$5,20,Udregninger!$B$3+Udregninger!$B$3*((1-Udregninger!$B$4^(A51/Udregninger!$B$5))/(1-Udregninger!$B$4)))</f>
        <v>19.378467256571106</v>
      </c>
      <c r="H51" s="32">
        <f>ROUND(G51,2)</f>
        <v>19.38</v>
      </c>
      <c r="I51" s="33">
        <f>H51-H50</f>
        <v>9.9999999999997868E-2</v>
      </c>
      <c r="J51" s="32">
        <f>IF((I52&gt;(0.001+I51)),H51+0.01,H51)</f>
        <v>19.38</v>
      </c>
      <c r="K51" s="33">
        <f>J51-J50</f>
        <v>9.9999999999997868E-2</v>
      </c>
      <c r="L51" s="32">
        <f>IF((K52&gt;(0.001+K51)),J51+0.01,J51)</f>
        <v>19.38</v>
      </c>
      <c r="M51" s="33">
        <f>L51-L50</f>
        <v>9.9999999999997868E-2</v>
      </c>
      <c r="N51" s="32">
        <f>IF((M52&gt;(0.001+M51)),L51+0.01,L51)</f>
        <v>19.38</v>
      </c>
      <c r="O51" s="33">
        <f>N51-N50</f>
        <v>9.9999999999997868E-2</v>
      </c>
      <c r="P51" s="32">
        <f>IF((O52&gt;(0.001+O51)),N51+0.01,N51)</f>
        <v>19.38</v>
      </c>
      <c r="Q51" s="33">
        <f>P51-P50</f>
        <v>9.9999999999997868E-2</v>
      </c>
      <c r="R51" s="32">
        <f>IF((Q52&gt;(0.001+Q51)),P51+0.01,P51)</f>
        <v>19.38</v>
      </c>
      <c r="S51" s="33">
        <f>R51-R50</f>
        <v>9.9999999999997868E-2</v>
      </c>
      <c r="T51" s="32">
        <f>IF((S52&gt;(0.001+S51)),R51+0.01,R51)</f>
        <v>19.38</v>
      </c>
      <c r="U51" s="33">
        <f>T51-T50</f>
        <v>9.9999999999997868E-2</v>
      </c>
      <c r="V51" s="32">
        <f>IF((U52&gt;(0.001+U51)),T51+0.01,T51)</f>
        <v>19.38</v>
      </c>
      <c r="W51" s="33">
        <f>V51-V50</f>
        <v>9.9999999999997868E-2</v>
      </c>
      <c r="X51" s="32">
        <f>IF((W52&gt;(0.001+W51)),V51+0.01,V51)</f>
        <v>19.38</v>
      </c>
      <c r="Y51" s="33">
        <f>X51-X50</f>
        <v>9.9999999999997868E-2</v>
      </c>
      <c r="Z51" s="32">
        <f>IF((Y52&gt;(0.001+Y51)),X51+0.01,X51)</f>
        <v>19.38</v>
      </c>
      <c r="AA51" s="33">
        <f>Z51-Z50</f>
        <v>9.9999999999997868E-2</v>
      </c>
      <c r="AB51" s="32">
        <f>IF((AA52&gt;(0.001+AA51)),Z51+0.01,Z51)</f>
        <v>19.38</v>
      </c>
      <c r="AC51" s="33">
        <f>AB51-AB50</f>
        <v>9.9999999999997868E-2</v>
      </c>
      <c r="AD51" s="32">
        <f>IF((AC52&gt;(0.001+AC51)),AB51+0.01,AB51)</f>
        <v>19.38</v>
      </c>
      <c r="AE51" s="33">
        <f>AD51-AD50</f>
        <v>9.9999999999997868E-2</v>
      </c>
      <c r="AF51" s="32">
        <f>IF((AE52&gt;(0.001+AE51)),AD51+0.01,AD51)</f>
        <v>19.38</v>
      </c>
    </row>
    <row r="52" spans="1:32" x14ac:dyDescent="0.25">
      <c r="A52" s="17">
        <v>50</v>
      </c>
      <c r="B52" s="44">
        <f>AF52</f>
        <v>19.47</v>
      </c>
      <c r="C52" s="42" t="b">
        <f>IF((B52-B51+0.001)&gt;(B53-B52),TRUE,1)</f>
        <v>1</v>
      </c>
      <c r="D52" s="42"/>
      <c r="E52">
        <f>IF((H52-AF52+0.001)&gt;0,0,1)</f>
        <v>0</v>
      </c>
      <c r="F52" s="42"/>
      <c r="G52" s="39">
        <f>IF(A52&gt;Udregninger!$B$5,20,Udregninger!$B$3+Udregninger!$B$3*((1-Udregninger!$B$4^(A52/Udregninger!$B$5))/(1-Udregninger!$B$4)))</f>
        <v>19.47272173459784</v>
      </c>
      <c r="H52" s="32">
        <f>ROUND(G52,2)</f>
        <v>19.47</v>
      </c>
      <c r="I52" s="33">
        <f>H52-H51</f>
        <v>8.9999999999999858E-2</v>
      </c>
      <c r="J52" s="32">
        <f>IF((I53&gt;(0.001+I52)),H52+0.01,H52)</f>
        <v>19.47</v>
      </c>
      <c r="K52" s="33">
        <f>J52-J51</f>
        <v>8.9999999999999858E-2</v>
      </c>
      <c r="L52" s="32">
        <f>IF((K53&gt;(0.001+K52)),J52+0.01,J52)</f>
        <v>19.47</v>
      </c>
      <c r="M52" s="33">
        <f>L52-L51</f>
        <v>8.9999999999999858E-2</v>
      </c>
      <c r="N52" s="32">
        <f>IF((M53&gt;(0.001+M52)),L52+0.01,L52)</f>
        <v>19.47</v>
      </c>
      <c r="O52" s="33">
        <f>N52-N51</f>
        <v>8.9999999999999858E-2</v>
      </c>
      <c r="P52" s="32">
        <f>IF((O53&gt;(0.001+O52)),N52+0.01,N52)</f>
        <v>19.47</v>
      </c>
      <c r="Q52" s="33">
        <f>P52-P51</f>
        <v>8.9999999999999858E-2</v>
      </c>
      <c r="R52" s="32">
        <f>IF((Q53&gt;(0.001+Q52)),P52+0.01,P52)</f>
        <v>19.47</v>
      </c>
      <c r="S52" s="33">
        <f>R52-R51</f>
        <v>8.9999999999999858E-2</v>
      </c>
      <c r="T52" s="32">
        <f>IF((S53&gt;(0.001+S52)),R52+0.01,R52)</f>
        <v>19.47</v>
      </c>
      <c r="U52" s="33">
        <f>T52-T51</f>
        <v>8.9999999999999858E-2</v>
      </c>
      <c r="V52" s="32">
        <f>IF((U53&gt;(0.001+U52)),T52+0.01,T52)</f>
        <v>19.47</v>
      </c>
      <c r="W52" s="33">
        <f>V52-V51</f>
        <v>8.9999999999999858E-2</v>
      </c>
      <c r="X52" s="32">
        <f>IF((W53&gt;(0.001+W52)),V52+0.01,V52)</f>
        <v>19.47</v>
      </c>
      <c r="Y52" s="33">
        <f>X52-X51</f>
        <v>8.9999999999999858E-2</v>
      </c>
      <c r="Z52" s="32">
        <f>IF((Y53&gt;(0.001+Y52)),X52+0.01,X52)</f>
        <v>19.47</v>
      </c>
      <c r="AA52" s="33">
        <f>Z52-Z51</f>
        <v>8.9999999999999858E-2</v>
      </c>
      <c r="AB52" s="32">
        <f>IF((AA53&gt;(0.001+AA52)),Z52+0.01,Z52)</f>
        <v>19.47</v>
      </c>
      <c r="AC52" s="33">
        <f>AB52-AB51</f>
        <v>8.9999999999999858E-2</v>
      </c>
      <c r="AD52" s="32">
        <f>IF((AC53&gt;(0.001+AC52)),AB52+0.01,AB52)</f>
        <v>19.47</v>
      </c>
      <c r="AE52" s="33">
        <f>AD52-AD51</f>
        <v>8.9999999999999858E-2</v>
      </c>
      <c r="AF52" s="32">
        <f>IF((AE53&gt;(0.001+AE52)),AD52+0.01,AD52)</f>
        <v>19.47</v>
      </c>
    </row>
    <row r="53" spans="1:32" x14ac:dyDescent="0.25">
      <c r="A53" s="17">
        <v>51</v>
      </c>
      <c r="B53" s="44">
        <f>AF53</f>
        <v>19.559999999999999</v>
      </c>
      <c r="C53" s="42" t="b">
        <f>IF((B53-B52+0.001)&gt;(B54-B53),TRUE,1)</f>
        <v>1</v>
      </c>
      <c r="D53" s="42"/>
      <c r="E53">
        <f>IF((H53-AF53+0.001)&gt;0,0,1)</f>
        <v>0</v>
      </c>
      <c r="F53" s="42"/>
      <c r="G53" s="39">
        <f>IF(A53&gt;Udregninger!$B$5,20,Udregninger!$B$3+Udregninger!$B$3*((1-Udregninger!$B$4^(A53/Udregninger!$B$5))/(1-Udregninger!$B$4)))</f>
        <v>19.564582727106782</v>
      </c>
      <c r="H53" s="32">
        <f>ROUND(G53,2)</f>
        <v>19.559999999999999</v>
      </c>
      <c r="I53" s="33">
        <f>H53-H52</f>
        <v>8.9999999999999858E-2</v>
      </c>
      <c r="J53" s="32">
        <f>IF((I54&gt;(0.001+I53)),H53+0.01,H53)</f>
        <v>19.559999999999999</v>
      </c>
      <c r="K53" s="33">
        <f>J53-J52</f>
        <v>8.9999999999999858E-2</v>
      </c>
      <c r="L53" s="32">
        <f>IF((K54&gt;(0.001+K53)),J53+0.01,J53)</f>
        <v>19.559999999999999</v>
      </c>
      <c r="M53" s="33">
        <f>L53-L52</f>
        <v>8.9999999999999858E-2</v>
      </c>
      <c r="N53" s="32">
        <f>IF((M54&gt;(0.001+M53)),L53+0.01,L53)</f>
        <v>19.559999999999999</v>
      </c>
      <c r="O53" s="33">
        <f>N53-N52</f>
        <v>8.9999999999999858E-2</v>
      </c>
      <c r="P53" s="32">
        <f>IF((O54&gt;(0.001+O53)),N53+0.01,N53)</f>
        <v>19.559999999999999</v>
      </c>
      <c r="Q53" s="33">
        <f>P53-P52</f>
        <v>8.9999999999999858E-2</v>
      </c>
      <c r="R53" s="32">
        <f>IF((Q54&gt;(0.001+Q53)),P53+0.01,P53)</f>
        <v>19.559999999999999</v>
      </c>
      <c r="S53" s="33">
        <f>R53-R52</f>
        <v>8.9999999999999858E-2</v>
      </c>
      <c r="T53" s="32">
        <f>IF((S54&gt;(0.001+S53)),R53+0.01,R53)</f>
        <v>19.559999999999999</v>
      </c>
      <c r="U53" s="33">
        <f>T53-T52</f>
        <v>8.9999999999999858E-2</v>
      </c>
      <c r="V53" s="32">
        <f>IF((U54&gt;(0.001+U53)),T53+0.01,T53)</f>
        <v>19.559999999999999</v>
      </c>
      <c r="W53" s="33">
        <f>V53-V52</f>
        <v>8.9999999999999858E-2</v>
      </c>
      <c r="X53" s="32">
        <f>IF((W54&gt;(0.001+W53)),V53+0.01,V53)</f>
        <v>19.559999999999999</v>
      </c>
      <c r="Y53" s="33">
        <f>X53-X52</f>
        <v>8.9999999999999858E-2</v>
      </c>
      <c r="Z53" s="32">
        <f>IF((Y54&gt;(0.001+Y53)),X53+0.01,X53)</f>
        <v>19.559999999999999</v>
      </c>
      <c r="AA53" s="33">
        <f>Z53-Z52</f>
        <v>8.9999999999999858E-2</v>
      </c>
      <c r="AB53" s="32">
        <f>IF((AA54&gt;(0.001+AA53)),Z53+0.01,Z53)</f>
        <v>19.559999999999999</v>
      </c>
      <c r="AC53" s="33">
        <f>AB53-AB52</f>
        <v>8.9999999999999858E-2</v>
      </c>
      <c r="AD53" s="32">
        <f>IF((AC54&gt;(0.001+AC53)),AB53+0.01,AB53)</f>
        <v>19.559999999999999</v>
      </c>
      <c r="AE53" s="33">
        <f>AD53-AD52</f>
        <v>8.9999999999999858E-2</v>
      </c>
      <c r="AF53" s="32">
        <f>IF((AE54&gt;(0.001+AE53)),AD53+0.01,AD53)</f>
        <v>19.559999999999999</v>
      </c>
    </row>
    <row r="54" spans="1:32" x14ac:dyDescent="0.25">
      <c r="A54" s="17">
        <v>52</v>
      </c>
      <c r="B54" s="44">
        <f>AF54</f>
        <v>19.649999999999999</v>
      </c>
      <c r="C54" s="42" t="b">
        <f>IF((B54-B53+0.001)&gt;(B55-B54),TRUE,1)</f>
        <v>1</v>
      </c>
      <c r="D54" s="42"/>
      <c r="E54">
        <f>IF((H54-AF54+0.001)&gt;0,0,1)</f>
        <v>0</v>
      </c>
      <c r="F54" s="42"/>
      <c r="G54" s="39">
        <f>IF(A54&gt;Udregninger!$B$5,20,Udregninger!$B$3+Udregninger!$B$3*((1-Udregninger!$B$4^(A54/Udregninger!$B$5))/(1-Udregninger!$B$4)))</f>
        <v>19.654111013946746</v>
      </c>
      <c r="H54" s="32">
        <f>ROUND(G54,2)</f>
        <v>19.649999999999999</v>
      </c>
      <c r="I54" s="33">
        <f>H54-H53</f>
        <v>8.9999999999999858E-2</v>
      </c>
      <c r="J54" s="32">
        <f>IF((I55&gt;(0.001+I54)),H54+0.01,H54)</f>
        <v>19.649999999999999</v>
      </c>
      <c r="K54" s="33">
        <f>J54-J53</f>
        <v>8.9999999999999858E-2</v>
      </c>
      <c r="L54" s="32">
        <f>IF((K55&gt;(0.001+K54)),J54+0.01,J54)</f>
        <v>19.649999999999999</v>
      </c>
      <c r="M54" s="33">
        <f>L54-L53</f>
        <v>8.9999999999999858E-2</v>
      </c>
      <c r="N54" s="32">
        <f>IF((M55&gt;(0.001+M54)),L54+0.01,L54)</f>
        <v>19.649999999999999</v>
      </c>
      <c r="O54" s="33">
        <f>N54-N53</f>
        <v>8.9999999999999858E-2</v>
      </c>
      <c r="P54" s="32">
        <f>IF((O55&gt;(0.001+O54)),N54+0.01,N54)</f>
        <v>19.649999999999999</v>
      </c>
      <c r="Q54" s="33">
        <f>P54-P53</f>
        <v>8.9999999999999858E-2</v>
      </c>
      <c r="R54" s="32">
        <f>IF((Q55&gt;(0.001+Q54)),P54+0.01,P54)</f>
        <v>19.649999999999999</v>
      </c>
      <c r="S54" s="33">
        <f>R54-R53</f>
        <v>8.9999999999999858E-2</v>
      </c>
      <c r="T54" s="32">
        <f>IF((S55&gt;(0.001+S54)),R54+0.01,R54)</f>
        <v>19.649999999999999</v>
      </c>
      <c r="U54" s="33">
        <f>T54-T53</f>
        <v>8.9999999999999858E-2</v>
      </c>
      <c r="V54" s="32">
        <f>IF((U55&gt;(0.001+U54)),T54+0.01,T54)</f>
        <v>19.649999999999999</v>
      </c>
      <c r="W54" s="33">
        <f>V54-V53</f>
        <v>8.9999999999999858E-2</v>
      </c>
      <c r="X54" s="32">
        <f>IF((W55&gt;(0.001+W54)),V54+0.01,V54)</f>
        <v>19.649999999999999</v>
      </c>
      <c r="Y54" s="33">
        <f>X54-X53</f>
        <v>8.9999999999999858E-2</v>
      </c>
      <c r="Z54" s="32">
        <f>IF((Y55&gt;(0.001+Y54)),X54+0.01,X54)</f>
        <v>19.649999999999999</v>
      </c>
      <c r="AA54" s="33">
        <f>Z54-Z53</f>
        <v>8.9999999999999858E-2</v>
      </c>
      <c r="AB54" s="32">
        <f>IF((AA55&gt;(0.001+AA54)),Z54+0.01,Z54)</f>
        <v>19.649999999999999</v>
      </c>
      <c r="AC54" s="33">
        <f>AB54-AB53</f>
        <v>8.9999999999999858E-2</v>
      </c>
      <c r="AD54" s="32">
        <f>IF((AC55&gt;(0.001+AC54)),AB54+0.01,AB54)</f>
        <v>19.649999999999999</v>
      </c>
      <c r="AE54" s="33">
        <f>AD54-AD53</f>
        <v>8.9999999999999858E-2</v>
      </c>
      <c r="AF54" s="32">
        <f>IF((AE55&gt;(0.001+AE54)),AD54+0.01,AD54)</f>
        <v>19.649999999999999</v>
      </c>
    </row>
    <row r="55" spans="1:32" x14ac:dyDescent="0.25">
      <c r="A55" s="17">
        <v>53</v>
      </c>
      <c r="B55" s="44">
        <f>AF55</f>
        <v>19.739999999999998</v>
      </c>
      <c r="C55" s="42" t="b">
        <f>IF((B55-B54+0.001)&gt;(B56-B55),TRUE,1)</f>
        <v>1</v>
      </c>
      <c r="D55" s="42"/>
      <c r="E55">
        <f>IF((H55-AF55+0.001)&gt;0,0,1)</f>
        <v>0</v>
      </c>
      <c r="F55" s="42"/>
      <c r="G55" s="39">
        <f>IF(A55&gt;Udregninger!$B$5,20,Udregninger!$B$3+Udregninger!$B$3*((1-Udregninger!$B$4^(A55/Udregninger!$B$5))/(1-Udregninger!$B$4)))</f>
        <v>19.741365831531244</v>
      </c>
      <c r="H55" s="32">
        <f>ROUND(G55,2)</f>
        <v>19.739999999999998</v>
      </c>
      <c r="I55" s="33">
        <f>H55-H54</f>
        <v>8.9999999999999858E-2</v>
      </c>
      <c r="J55" s="32">
        <f>IF((I56&gt;(0.001+I55)),H55+0.01,H55)</f>
        <v>19.739999999999998</v>
      </c>
      <c r="K55" s="33">
        <f>J55-J54</f>
        <v>8.9999999999999858E-2</v>
      </c>
      <c r="L55" s="32">
        <f>IF((K56&gt;(0.001+K55)),J55+0.01,J55)</f>
        <v>19.739999999999998</v>
      </c>
      <c r="M55" s="33">
        <f>L55-L54</f>
        <v>8.9999999999999858E-2</v>
      </c>
      <c r="N55" s="32">
        <f>IF((M56&gt;(0.001+M55)),L55+0.01,L55)</f>
        <v>19.739999999999998</v>
      </c>
      <c r="O55" s="33">
        <f>N55-N54</f>
        <v>8.9999999999999858E-2</v>
      </c>
      <c r="P55" s="32">
        <f>IF((O56&gt;(0.001+O55)),N55+0.01,N55)</f>
        <v>19.739999999999998</v>
      </c>
      <c r="Q55" s="33">
        <f>P55-P54</f>
        <v>8.9999999999999858E-2</v>
      </c>
      <c r="R55" s="32">
        <f>IF((Q56&gt;(0.001+Q55)),P55+0.01,P55)</f>
        <v>19.739999999999998</v>
      </c>
      <c r="S55" s="33">
        <f>R55-R54</f>
        <v>8.9999999999999858E-2</v>
      </c>
      <c r="T55" s="32">
        <f>IF((S56&gt;(0.001+S55)),R55+0.01,R55)</f>
        <v>19.739999999999998</v>
      </c>
      <c r="U55" s="33">
        <f>T55-T54</f>
        <v>8.9999999999999858E-2</v>
      </c>
      <c r="V55" s="32">
        <f>IF((U56&gt;(0.001+U55)),T55+0.01,T55)</f>
        <v>19.739999999999998</v>
      </c>
      <c r="W55" s="33">
        <f>V55-V54</f>
        <v>8.9999999999999858E-2</v>
      </c>
      <c r="X55" s="32">
        <f>IF((W56&gt;(0.001+W55)),V55+0.01,V55)</f>
        <v>19.739999999999998</v>
      </c>
      <c r="Y55" s="33">
        <f>X55-X54</f>
        <v>8.9999999999999858E-2</v>
      </c>
      <c r="Z55" s="32">
        <f>IF((Y56&gt;(0.001+Y55)),X55+0.01,X55)</f>
        <v>19.739999999999998</v>
      </c>
      <c r="AA55" s="33">
        <f>Z55-Z54</f>
        <v>8.9999999999999858E-2</v>
      </c>
      <c r="AB55" s="32">
        <f>IF((AA56&gt;(0.001+AA55)),Z55+0.01,Z55)</f>
        <v>19.739999999999998</v>
      </c>
      <c r="AC55" s="33">
        <f>AB55-AB54</f>
        <v>8.9999999999999858E-2</v>
      </c>
      <c r="AD55" s="32">
        <f>IF((AC56&gt;(0.001+AC55)),AB55+0.01,AB55)</f>
        <v>19.739999999999998</v>
      </c>
      <c r="AE55" s="33">
        <f>AD55-AD54</f>
        <v>8.9999999999999858E-2</v>
      </c>
      <c r="AF55" s="32">
        <f>IF((AE56&gt;(0.001+AE55)),AD55+0.01,AD55)</f>
        <v>19.739999999999998</v>
      </c>
    </row>
    <row r="56" spans="1:32" x14ac:dyDescent="0.25">
      <c r="A56" s="17">
        <v>54</v>
      </c>
      <c r="B56" s="44">
        <f>AF56</f>
        <v>19.829999999999998</v>
      </c>
      <c r="C56" s="42" t="b">
        <f>IF((B56-B55+0.001)&gt;(B57-B56),TRUE,1)</f>
        <v>1</v>
      </c>
      <c r="D56" s="42"/>
      <c r="E56">
        <f>IF((H56-AF56+0.001)&gt;0,0,1)</f>
        <v>0</v>
      </c>
      <c r="F56" s="42"/>
      <c r="G56" s="39">
        <f>IF(A56&gt;Udregninger!$B$5,20,Udregninger!$B$3+Udregninger!$B$3*((1-Udregninger!$B$4^(A56/Udregninger!$B$5))/(1-Udregninger!$B$4)))</f>
        <v>19.826404912032284</v>
      </c>
      <c r="H56" s="32">
        <f>ROUND(G56,2)</f>
        <v>19.829999999999998</v>
      </c>
      <c r="I56" s="33">
        <f>H56-H55</f>
        <v>8.9999999999999858E-2</v>
      </c>
      <c r="J56" s="32">
        <f>IF((I57&gt;(0.001+I56)),H56+0.01,H56)</f>
        <v>19.829999999999998</v>
      </c>
      <c r="K56" s="33">
        <f>J56-J55</f>
        <v>8.9999999999999858E-2</v>
      </c>
      <c r="L56" s="32">
        <f>IF((K57&gt;(0.001+K56)),J56+0.01,J56)</f>
        <v>19.829999999999998</v>
      </c>
      <c r="M56" s="33">
        <f>L56-L55</f>
        <v>8.9999999999999858E-2</v>
      </c>
      <c r="N56" s="32">
        <f>IF((M57&gt;(0.001+M56)),L56+0.01,L56)</f>
        <v>19.829999999999998</v>
      </c>
      <c r="O56" s="33">
        <f>N56-N55</f>
        <v>8.9999999999999858E-2</v>
      </c>
      <c r="P56" s="32">
        <f>IF((O57&gt;(0.001+O56)),N56+0.01,N56)</f>
        <v>19.829999999999998</v>
      </c>
      <c r="Q56" s="33">
        <f>P56-P55</f>
        <v>8.9999999999999858E-2</v>
      </c>
      <c r="R56" s="32">
        <f>IF((Q57&gt;(0.001+Q56)),P56+0.01,P56)</f>
        <v>19.829999999999998</v>
      </c>
      <c r="S56" s="33">
        <f>R56-R55</f>
        <v>8.9999999999999858E-2</v>
      </c>
      <c r="T56" s="32">
        <f>IF((S57&gt;(0.001+S56)),R56+0.01,R56)</f>
        <v>19.829999999999998</v>
      </c>
      <c r="U56" s="33">
        <f>T56-T55</f>
        <v>8.9999999999999858E-2</v>
      </c>
      <c r="V56" s="32">
        <f>IF((U57&gt;(0.001+U56)),T56+0.01,T56)</f>
        <v>19.829999999999998</v>
      </c>
      <c r="W56" s="33">
        <f>V56-V55</f>
        <v>8.9999999999999858E-2</v>
      </c>
      <c r="X56" s="32">
        <f>IF((W57&gt;(0.001+W56)),V56+0.01,V56)</f>
        <v>19.829999999999998</v>
      </c>
      <c r="Y56" s="33">
        <f>X56-X55</f>
        <v>8.9999999999999858E-2</v>
      </c>
      <c r="Z56" s="32">
        <f>IF((Y57&gt;(0.001+Y56)),X56+0.01,X56)</f>
        <v>19.829999999999998</v>
      </c>
      <c r="AA56" s="33">
        <f>Z56-Z55</f>
        <v>8.9999999999999858E-2</v>
      </c>
      <c r="AB56" s="32">
        <f>IF((AA57&gt;(0.001+AA56)),Z56+0.01,Z56)</f>
        <v>19.829999999999998</v>
      </c>
      <c r="AC56" s="33">
        <f>AB56-AB55</f>
        <v>8.9999999999999858E-2</v>
      </c>
      <c r="AD56" s="32">
        <f>IF((AC57&gt;(0.001+AC56)),AB56+0.01,AB56)</f>
        <v>19.829999999999998</v>
      </c>
      <c r="AE56" s="33">
        <f>AD56-AD55</f>
        <v>8.9999999999999858E-2</v>
      </c>
      <c r="AF56" s="32">
        <f>IF((AE57&gt;(0.001+AE56)),AD56+0.01,AD56)</f>
        <v>19.829999999999998</v>
      </c>
    </row>
    <row r="57" spans="1:32" x14ac:dyDescent="0.25">
      <c r="A57" s="17">
        <v>55</v>
      </c>
      <c r="B57" s="44">
        <f>AF57</f>
        <v>19.91</v>
      </c>
      <c r="C57" s="42" t="b">
        <f>IF((B57-B56+0.001)&gt;(B58-B57),TRUE,1)</f>
        <v>1</v>
      </c>
      <c r="D57" s="42"/>
      <c r="E57">
        <f>IF((H57-AF57+0.001)&gt;0,0,1)</f>
        <v>0</v>
      </c>
      <c r="F57" s="42"/>
      <c r="G57" s="39">
        <f>IF(A57&gt;Udregninger!$B$5,20,Udregninger!$B$3+Udregninger!$B$3*((1-Udregninger!$B$4^(A57/Udregninger!$B$5))/(1-Udregninger!$B$4)))</f>
        <v>19.909284521578883</v>
      </c>
      <c r="H57" s="32">
        <f>ROUND(G57,2)</f>
        <v>19.91</v>
      </c>
      <c r="I57" s="33">
        <f>H57-H56</f>
        <v>8.0000000000001847E-2</v>
      </c>
      <c r="J57" s="32">
        <f>IF((I58&gt;(0.001+I57)),H57+0.01,H57)</f>
        <v>19.91</v>
      </c>
      <c r="K57" s="33">
        <f>J57-J56</f>
        <v>8.0000000000001847E-2</v>
      </c>
      <c r="L57" s="32">
        <f>IF((K58&gt;(0.001+K57)),J57+0.01,J57)</f>
        <v>19.91</v>
      </c>
      <c r="M57" s="33">
        <f>L57-L56</f>
        <v>8.0000000000001847E-2</v>
      </c>
      <c r="N57" s="32">
        <f>IF((M58&gt;(0.001+M57)),L57+0.01,L57)</f>
        <v>19.91</v>
      </c>
      <c r="O57" s="33">
        <f>N57-N56</f>
        <v>8.0000000000001847E-2</v>
      </c>
      <c r="P57" s="32">
        <f>IF((O58&gt;(0.001+O57)),N57+0.01,N57)</f>
        <v>19.91</v>
      </c>
      <c r="Q57" s="33">
        <f>P57-P56</f>
        <v>8.0000000000001847E-2</v>
      </c>
      <c r="R57" s="32">
        <f>IF((Q58&gt;(0.001+Q57)),P57+0.01,P57)</f>
        <v>19.91</v>
      </c>
      <c r="S57" s="33">
        <f>R57-R56</f>
        <v>8.0000000000001847E-2</v>
      </c>
      <c r="T57" s="32">
        <f>IF((S58&gt;(0.001+S57)),R57+0.01,R57)</f>
        <v>19.91</v>
      </c>
      <c r="U57" s="33">
        <f>T57-T56</f>
        <v>8.0000000000001847E-2</v>
      </c>
      <c r="V57" s="32">
        <f>IF((U58&gt;(0.001+U57)),T57+0.01,T57)</f>
        <v>19.91</v>
      </c>
      <c r="W57" s="33">
        <f>V57-V56</f>
        <v>8.0000000000001847E-2</v>
      </c>
      <c r="X57" s="32">
        <f>IF((W58&gt;(0.001+W57)),V57+0.01,V57)</f>
        <v>19.91</v>
      </c>
      <c r="Y57" s="33">
        <f>X57-X56</f>
        <v>8.0000000000001847E-2</v>
      </c>
      <c r="Z57" s="32">
        <f>IF((Y58&gt;(0.001+Y57)),X57+0.01,X57)</f>
        <v>19.91</v>
      </c>
      <c r="AA57" s="33">
        <f>Z57-Z56</f>
        <v>8.0000000000001847E-2</v>
      </c>
      <c r="AB57" s="32">
        <f>IF((AA58&gt;(0.001+AA57)),Z57+0.01,Z57)</f>
        <v>19.91</v>
      </c>
      <c r="AC57" s="33">
        <f>AB57-AB56</f>
        <v>8.0000000000001847E-2</v>
      </c>
      <c r="AD57" s="32">
        <f>IF((AC58&gt;(0.001+AC57)),AB57+0.01,AB57)</f>
        <v>19.91</v>
      </c>
      <c r="AE57" s="33">
        <f>AD57-AD56</f>
        <v>8.0000000000001847E-2</v>
      </c>
      <c r="AF57" s="32">
        <f>IF((AE58&gt;(0.001+AE57)),AD57+0.01,AD57)</f>
        <v>19.91</v>
      </c>
    </row>
    <row r="58" spans="1:32" x14ac:dyDescent="0.25">
      <c r="A58" s="17">
        <v>56</v>
      </c>
      <c r="B58" s="44">
        <f>AF58</f>
        <v>19.989999999999998</v>
      </c>
      <c r="C58" s="42" t="b">
        <f>IF((B58-B57+0.001)&gt;(B59-B58),TRUE,1)</f>
        <v>1</v>
      </c>
      <c r="D58" s="42"/>
      <c r="E58">
        <f>IF((H58-AF58+0.001)&gt;0,0,1)</f>
        <v>0</v>
      </c>
      <c r="F58" s="42"/>
      <c r="G58" s="39">
        <f>IF(A58&gt;Udregninger!$B$5,20,Udregninger!$B$3+Udregninger!$B$3*((1-Udregninger!$B$4^(A58/Udregninger!$B$5))/(1-Udregninger!$B$4)))</f>
        <v>19.990059497485543</v>
      </c>
      <c r="H58" s="32">
        <f>ROUND(G58,2)</f>
        <v>19.989999999999998</v>
      </c>
      <c r="I58" s="33">
        <f>H58-H57</f>
        <v>7.9999999999998295E-2</v>
      </c>
      <c r="J58" s="32">
        <f>IF((I59&gt;(0.001+I58)),H58+0.01,H58)</f>
        <v>19.989999999999998</v>
      </c>
      <c r="K58" s="33">
        <f>J58-J57</f>
        <v>7.9999999999998295E-2</v>
      </c>
      <c r="L58" s="32">
        <f>IF((K59&gt;(0.001+K58)),J58+0.01,J58)</f>
        <v>19.989999999999998</v>
      </c>
      <c r="M58" s="33">
        <f>L58-L57</f>
        <v>7.9999999999998295E-2</v>
      </c>
      <c r="N58" s="32">
        <f>IF((M59&gt;(0.001+M58)),L58+0.01,L58)</f>
        <v>19.989999999999998</v>
      </c>
      <c r="O58" s="33">
        <f>N58-N57</f>
        <v>7.9999999999998295E-2</v>
      </c>
      <c r="P58" s="32">
        <f>IF((O59&gt;(0.001+O58)),N58+0.01,N58)</f>
        <v>19.989999999999998</v>
      </c>
      <c r="Q58" s="33">
        <f>P58-P57</f>
        <v>7.9999999999998295E-2</v>
      </c>
      <c r="R58" s="32">
        <f>IF((Q59&gt;(0.001+Q58)),P58+0.01,P58)</f>
        <v>19.989999999999998</v>
      </c>
      <c r="S58" s="33">
        <f>R58-R57</f>
        <v>7.9999999999998295E-2</v>
      </c>
      <c r="T58" s="32">
        <f>IF((S59&gt;(0.001+S58)),R58+0.01,R58)</f>
        <v>19.989999999999998</v>
      </c>
      <c r="U58" s="33">
        <f>T58-T57</f>
        <v>7.9999999999998295E-2</v>
      </c>
      <c r="V58" s="32">
        <f>IF((U59&gt;(0.001+U58)),T58+0.01,T58)</f>
        <v>19.989999999999998</v>
      </c>
      <c r="W58" s="33">
        <f>V58-V57</f>
        <v>7.9999999999998295E-2</v>
      </c>
      <c r="X58" s="32">
        <f>IF((W59&gt;(0.001+W58)),V58+0.01,V58)</f>
        <v>19.989999999999998</v>
      </c>
      <c r="Y58" s="33">
        <f>X58-X57</f>
        <v>7.9999999999998295E-2</v>
      </c>
      <c r="Z58" s="32">
        <f>IF((Y59&gt;(0.001+Y58)),X58+0.01,X58)</f>
        <v>19.989999999999998</v>
      </c>
      <c r="AA58" s="33">
        <f>Z58-Z57</f>
        <v>7.9999999999998295E-2</v>
      </c>
      <c r="AB58" s="32">
        <f>IF((AA59&gt;(0.001+AA58)),Z58+0.01,Z58)</f>
        <v>19.989999999999998</v>
      </c>
      <c r="AC58" s="33">
        <f>AB58-AB57</f>
        <v>7.9999999999998295E-2</v>
      </c>
      <c r="AD58" s="32">
        <f>IF((AC59&gt;(0.001+AC58)),AB58+0.01,AB58)</f>
        <v>19.989999999999998</v>
      </c>
      <c r="AE58" s="33">
        <f>AD58-AD57</f>
        <v>7.9999999999998295E-2</v>
      </c>
      <c r="AF58" s="32">
        <f>IF((AE59&gt;(0.001+AE58)),AD58+0.01,AD58)</f>
        <v>19.989999999999998</v>
      </c>
    </row>
    <row r="59" spans="1:32" x14ac:dyDescent="0.25">
      <c r="A59" s="17">
        <v>57</v>
      </c>
      <c r="B59" s="44">
        <f>AF59</f>
        <v>20</v>
      </c>
      <c r="C59" s="42" t="b">
        <f>IF((B59-B58+0.001)&gt;(B60-B59),TRUE,1)</f>
        <v>1</v>
      </c>
      <c r="D59" s="42"/>
      <c r="E59">
        <f>IF((H59-AF59+0.001)&gt;0,0,1)</f>
        <v>0</v>
      </c>
      <c r="F59" s="42"/>
      <c r="G59" s="39">
        <f>IF(A59&gt;Udregninger!$B$5,20,Udregninger!$B$3+Udregninger!$B$3*((1-Udregninger!$B$4^(A59/Udregninger!$B$5))/(1-Udregninger!$B$4)))</f>
        <v>20</v>
      </c>
      <c r="H59" s="32">
        <f>ROUND(G59,2)</f>
        <v>20</v>
      </c>
      <c r="I59" s="33">
        <f>H59-H58</f>
        <v>1.0000000000001563E-2</v>
      </c>
      <c r="J59" s="32">
        <f>IF((I60&gt;(0.001+I59)),H59+0.01,H59)</f>
        <v>20</v>
      </c>
      <c r="K59" s="33">
        <f>J59-J58</f>
        <v>1.0000000000001563E-2</v>
      </c>
      <c r="L59" s="32">
        <f>IF((K60&gt;(0.001+K59)),J59+0.01,J59)</f>
        <v>20</v>
      </c>
      <c r="M59" s="33">
        <f>L59-L58</f>
        <v>1.0000000000001563E-2</v>
      </c>
      <c r="N59" s="32">
        <f>IF((M60&gt;(0.001+M59)),L59+0.01,L59)</f>
        <v>20</v>
      </c>
      <c r="O59" s="33">
        <f>N59-N58</f>
        <v>1.0000000000001563E-2</v>
      </c>
      <c r="P59" s="32">
        <f>IF((O60&gt;(0.001+O59)),N59+0.01,N59)</f>
        <v>20</v>
      </c>
      <c r="Q59" s="33">
        <f>P59-P58</f>
        <v>1.0000000000001563E-2</v>
      </c>
      <c r="R59" s="32">
        <f>IF((Q60&gt;(0.001+Q59)),P59+0.01,P59)</f>
        <v>20</v>
      </c>
      <c r="S59" s="33">
        <f>R59-R58</f>
        <v>1.0000000000001563E-2</v>
      </c>
      <c r="T59" s="32">
        <f>IF((S60&gt;(0.001+S59)),R59+0.01,R59)</f>
        <v>20</v>
      </c>
      <c r="U59" s="33">
        <f>T59-T58</f>
        <v>1.0000000000001563E-2</v>
      </c>
      <c r="V59" s="32">
        <f>IF((U60&gt;(0.001+U59)),T59+0.01,T59)</f>
        <v>20</v>
      </c>
      <c r="W59" s="33">
        <f>V59-V58</f>
        <v>1.0000000000001563E-2</v>
      </c>
      <c r="X59" s="32">
        <f>IF((W60&gt;(0.001+W59)),V59+0.01,V59)</f>
        <v>20</v>
      </c>
      <c r="Y59" s="33">
        <f>X59-X58</f>
        <v>1.0000000000001563E-2</v>
      </c>
      <c r="Z59" s="32">
        <f>IF((Y60&gt;(0.001+Y59)),X59+0.01,X59)</f>
        <v>20</v>
      </c>
      <c r="AA59" s="33">
        <f>Z59-Z58</f>
        <v>1.0000000000001563E-2</v>
      </c>
      <c r="AB59" s="32">
        <f>IF((AA60&gt;(0.001+AA59)),Z59+0.01,Z59)</f>
        <v>20</v>
      </c>
      <c r="AC59" s="33">
        <f>AB59-AB58</f>
        <v>1.0000000000001563E-2</v>
      </c>
      <c r="AD59" s="32">
        <f>IF((AC60&gt;(0.001+AC59)),AB59+0.01,AB59)</f>
        <v>20</v>
      </c>
      <c r="AE59" s="33">
        <f>AD59-AD58</f>
        <v>1.0000000000001563E-2</v>
      </c>
      <c r="AF59" s="32">
        <f>IF((AE60&gt;(0.001+AE59)),AD59+0.01,AD59)</f>
        <v>20</v>
      </c>
    </row>
    <row r="60" spans="1:32" x14ac:dyDescent="0.25">
      <c r="A60" s="17">
        <v>58</v>
      </c>
      <c r="B60" s="44">
        <f>AF60</f>
        <v>20</v>
      </c>
      <c r="C60" s="42" t="b">
        <f>IF((B60-B59+0.001)&gt;(B61-B60),TRUE,1)</f>
        <v>1</v>
      </c>
      <c r="D60" s="42"/>
      <c r="E60">
        <f>IF((H60-AF60+0.001)&gt;0,0,1)</f>
        <v>0</v>
      </c>
      <c r="F60" s="42"/>
      <c r="G60" s="39">
        <f>IF(A60&gt;Udregninger!$B$5,20,Udregninger!$B$3+Udregninger!$B$3*((1-Udregninger!$B$4^(A60/Udregninger!$B$5))/(1-Udregninger!$B$4)))</f>
        <v>20</v>
      </c>
      <c r="H60" s="32">
        <f>ROUND(G60,2)</f>
        <v>20</v>
      </c>
      <c r="I60" s="33">
        <f>H60-H59</f>
        <v>0</v>
      </c>
      <c r="J60" s="32">
        <f>IF((I61&gt;(0.001+I60)),H60+0.01,H60)</f>
        <v>20</v>
      </c>
      <c r="K60" s="33">
        <f>J60-J59</f>
        <v>0</v>
      </c>
      <c r="L60" s="32">
        <f>IF((K61&gt;(0.001+K60)),J60+0.01,J60)</f>
        <v>20</v>
      </c>
      <c r="M60" s="33">
        <f>L60-L59</f>
        <v>0</v>
      </c>
      <c r="N60" s="32">
        <f>IF((M61&gt;(0.001+M60)),L60+0.01,L60)</f>
        <v>20</v>
      </c>
      <c r="O60" s="33">
        <f>N60-N59</f>
        <v>0</v>
      </c>
      <c r="P60" s="32">
        <f>IF((O61&gt;(0.001+O60)),N60+0.01,N60)</f>
        <v>20</v>
      </c>
      <c r="Q60" s="33">
        <f>P60-P59</f>
        <v>0</v>
      </c>
      <c r="R60" s="32">
        <f>IF((Q61&gt;(0.001+Q60)),P60+0.01,P60)</f>
        <v>20</v>
      </c>
      <c r="S60" s="33">
        <f>R60-R59</f>
        <v>0</v>
      </c>
      <c r="T60" s="32">
        <f>IF((S61&gt;(0.001+S60)),R60+0.01,R60)</f>
        <v>20</v>
      </c>
      <c r="U60" s="33">
        <f>T60-T59</f>
        <v>0</v>
      </c>
      <c r="V60" s="32">
        <f>IF((U61&gt;(0.001+U60)),T60+0.01,T60)</f>
        <v>20</v>
      </c>
      <c r="W60" s="33">
        <f>V60-V59</f>
        <v>0</v>
      </c>
      <c r="X60" s="32">
        <f>IF((W61&gt;(0.001+W60)),V60+0.01,V60)</f>
        <v>20</v>
      </c>
      <c r="Y60" s="33">
        <f>X60-X59</f>
        <v>0</v>
      </c>
      <c r="Z60" s="32">
        <f>IF((Y61&gt;(0.001+Y60)),X60+0.01,X60)</f>
        <v>20</v>
      </c>
      <c r="AA60" s="33">
        <f>Z60-Z59</f>
        <v>0</v>
      </c>
      <c r="AB60" s="32">
        <f>IF((AA61&gt;(0.001+AA60)),Z60+0.01,Z60)</f>
        <v>20</v>
      </c>
      <c r="AC60" s="33">
        <f>AB60-AB59</f>
        <v>0</v>
      </c>
      <c r="AD60" s="32">
        <f>IF((AC61&gt;(0.001+AC60)),AB60+0.01,AB60)</f>
        <v>20</v>
      </c>
      <c r="AE60" s="33">
        <f>AD60-AD59</f>
        <v>0</v>
      </c>
      <c r="AF60" s="32">
        <f>IF((AE61&gt;(0.001+AE60)),AD60+0.01,AD60)</f>
        <v>20</v>
      </c>
    </row>
    <row r="61" spans="1:32" x14ac:dyDescent="0.25">
      <c r="A61" s="17">
        <v>59</v>
      </c>
      <c r="B61" s="44">
        <f>AF61</f>
        <v>20</v>
      </c>
      <c r="C61" s="42" t="b">
        <f>IF((B61-B60+0.001)&gt;(B62-B61),TRUE,1)</f>
        <v>1</v>
      </c>
      <c r="D61" s="42"/>
      <c r="E61">
        <f>IF((H61-AF61+0.001)&gt;0,0,1)</f>
        <v>0</v>
      </c>
      <c r="F61" s="42"/>
      <c r="G61" s="39">
        <f>IF(A61&gt;Udregninger!$B$5,20,Udregninger!$B$3+Udregninger!$B$3*((1-Udregninger!$B$4^(A61/Udregninger!$B$5))/(1-Udregninger!$B$4)))</f>
        <v>20</v>
      </c>
      <c r="H61" s="32">
        <f>ROUND(G61,2)</f>
        <v>20</v>
      </c>
      <c r="I61" s="33">
        <f>H61-H60</f>
        <v>0</v>
      </c>
      <c r="J61" s="32">
        <f>IF((I62&gt;(0.001+I61)),H61+0.01,H61)</f>
        <v>20</v>
      </c>
      <c r="K61" s="33">
        <f>J61-J60</f>
        <v>0</v>
      </c>
      <c r="L61" s="32">
        <f>IF((K62&gt;(0.001+K61)),J61+0.01,J61)</f>
        <v>20</v>
      </c>
      <c r="M61" s="33">
        <f>L61-L60</f>
        <v>0</v>
      </c>
      <c r="N61" s="32">
        <f>IF((M62&gt;(0.001+M61)),L61+0.01,L61)</f>
        <v>20</v>
      </c>
      <c r="O61" s="33">
        <f>N61-N60</f>
        <v>0</v>
      </c>
      <c r="P61" s="32">
        <f>IF((O62&gt;(0.001+O61)),N61+0.01,N61)</f>
        <v>20</v>
      </c>
      <c r="Q61" s="33">
        <f>P61-P60</f>
        <v>0</v>
      </c>
      <c r="R61" s="32">
        <f>IF((Q62&gt;(0.001+Q61)),P61+0.01,P61)</f>
        <v>20</v>
      </c>
      <c r="S61" s="33">
        <f>R61-R60</f>
        <v>0</v>
      </c>
      <c r="T61" s="32">
        <f>IF((S62&gt;(0.001+S61)),R61+0.01,R61)</f>
        <v>20</v>
      </c>
      <c r="U61" s="33">
        <f>T61-T60</f>
        <v>0</v>
      </c>
      <c r="V61" s="32">
        <f>IF((U62&gt;(0.001+U61)),T61+0.01,T61)</f>
        <v>20</v>
      </c>
      <c r="W61" s="33">
        <f>V61-V60</f>
        <v>0</v>
      </c>
      <c r="X61" s="32">
        <f>IF((W62&gt;(0.001+W61)),V61+0.01,V61)</f>
        <v>20</v>
      </c>
      <c r="Y61" s="33">
        <f>X61-X60</f>
        <v>0</v>
      </c>
      <c r="Z61" s="32">
        <f>IF((Y62&gt;(0.001+Y61)),X61+0.01,X61)</f>
        <v>20</v>
      </c>
      <c r="AA61" s="33">
        <f>Z61-Z60</f>
        <v>0</v>
      </c>
      <c r="AB61" s="32">
        <f>IF((AA62&gt;(0.001+AA61)),Z61+0.01,Z61)</f>
        <v>20</v>
      </c>
      <c r="AC61" s="33">
        <f>AB61-AB60</f>
        <v>0</v>
      </c>
      <c r="AD61" s="32">
        <f>IF((AC62&gt;(0.001+AC61)),AB61+0.01,AB61)</f>
        <v>20</v>
      </c>
      <c r="AE61" s="33">
        <f>AD61-AD60</f>
        <v>0</v>
      </c>
      <c r="AF61" s="32">
        <f>IF((AE62&gt;(0.001+AE61)),AD61+0.01,AD61)</f>
        <v>20</v>
      </c>
    </row>
    <row r="62" spans="1:32" x14ac:dyDescent="0.25">
      <c r="A62" s="17">
        <v>60</v>
      </c>
      <c r="B62" s="44">
        <f>AF62</f>
        <v>20</v>
      </c>
      <c r="C62" s="42" t="b">
        <f>IF((B62-B61+0.001)&gt;(B63-B62),TRUE,1)</f>
        <v>1</v>
      </c>
      <c r="D62" s="42"/>
      <c r="E62">
        <f>IF((H62-AF62+0.001)&gt;0,0,1)</f>
        <v>0</v>
      </c>
      <c r="F62" s="42"/>
      <c r="G62" s="39">
        <f>IF(A62&gt;Udregninger!$B$5,20,Udregninger!$B$3+Udregninger!$B$3*((1-Udregninger!$B$4^(A62/Udregninger!$B$5))/(1-Udregninger!$B$4)))</f>
        <v>20</v>
      </c>
      <c r="H62" s="32">
        <f>ROUND(G62,2)</f>
        <v>20</v>
      </c>
      <c r="I62" s="33">
        <f>H62-H61</f>
        <v>0</v>
      </c>
      <c r="J62" s="32">
        <f>IF((I63&gt;(0.001+I62)),H62+0.01,H62)</f>
        <v>20</v>
      </c>
      <c r="K62" s="33">
        <f>J62-J61</f>
        <v>0</v>
      </c>
      <c r="L62" s="32">
        <f>IF((K63&gt;(0.001+K62)),J62+0.01,J62)</f>
        <v>20</v>
      </c>
      <c r="M62" s="33">
        <f>L62-L61</f>
        <v>0</v>
      </c>
      <c r="N62" s="32">
        <f>IF((M63&gt;(0.001+M62)),L62+0.01,L62)</f>
        <v>20</v>
      </c>
      <c r="O62" s="33">
        <f>N62-N61</f>
        <v>0</v>
      </c>
      <c r="P62" s="32">
        <f>IF((O63&gt;(0.001+O62)),N62+0.01,N62)</f>
        <v>20</v>
      </c>
      <c r="Q62" s="33">
        <f>P62-P61</f>
        <v>0</v>
      </c>
      <c r="R62" s="32">
        <f>IF((Q63&gt;(0.001+Q62)),P62+0.01,P62)</f>
        <v>20</v>
      </c>
      <c r="S62" s="33">
        <f>R62-R61</f>
        <v>0</v>
      </c>
      <c r="T62" s="32">
        <f>IF((S63&gt;(0.001+S62)),R62+0.01,R62)</f>
        <v>20</v>
      </c>
      <c r="U62" s="33">
        <f>T62-T61</f>
        <v>0</v>
      </c>
      <c r="V62" s="32">
        <f>IF((U63&gt;(0.001+U62)),T62+0.01,T62)</f>
        <v>20</v>
      </c>
      <c r="W62" s="33">
        <f>V62-V61</f>
        <v>0</v>
      </c>
      <c r="X62" s="32">
        <f>IF((W63&gt;(0.001+W62)),V62+0.01,V62)</f>
        <v>20</v>
      </c>
      <c r="Y62" s="33">
        <f>X62-X61</f>
        <v>0</v>
      </c>
      <c r="Z62" s="32">
        <f>IF((Y63&gt;(0.001+Y62)),X62+0.01,X62)</f>
        <v>20</v>
      </c>
      <c r="AA62" s="33">
        <f>Z62-Z61</f>
        <v>0</v>
      </c>
      <c r="AB62" s="32">
        <f>IF((AA63&gt;(0.001+AA62)),Z62+0.01,Z62)</f>
        <v>20</v>
      </c>
      <c r="AC62" s="33">
        <f>AB62-AB61</f>
        <v>0</v>
      </c>
      <c r="AD62" s="32">
        <f>IF((AC63&gt;(0.001+AC62)),AB62+0.01,AB62)</f>
        <v>20</v>
      </c>
      <c r="AE62" s="33">
        <f>AD62-AD61</f>
        <v>0</v>
      </c>
      <c r="AF62" s="32">
        <f>IF((AE63&gt;(0.001+AE62)),AD62+0.01,AD62)</f>
        <v>20</v>
      </c>
    </row>
    <row r="63" spans="1:32" x14ac:dyDescent="0.25">
      <c r="A63" s="17">
        <v>61</v>
      </c>
      <c r="B63" s="44">
        <f>AF63</f>
        <v>20</v>
      </c>
      <c r="C63" s="42" t="b">
        <f>IF((B63-B62+0.001)&gt;(B64-B63),TRUE,1)</f>
        <v>1</v>
      </c>
      <c r="D63" s="42"/>
      <c r="E63">
        <f>IF((H63-AF63+0.001)&gt;0,0,1)</f>
        <v>0</v>
      </c>
      <c r="F63" s="42"/>
      <c r="G63" s="39">
        <f>IF(A63&gt;Udregninger!$B$5,20,Udregninger!$B$3+Udregninger!$B$3*((1-Udregninger!$B$4^(A63/Udregninger!$B$5))/(1-Udregninger!$B$4)))</f>
        <v>20</v>
      </c>
      <c r="H63" s="32">
        <f>ROUND(G63,2)</f>
        <v>20</v>
      </c>
      <c r="I63" s="33">
        <f>H63-H62</f>
        <v>0</v>
      </c>
      <c r="J63" s="32">
        <f>IF((I64&gt;(0.001+I63)),H63+0.01,H63)</f>
        <v>20</v>
      </c>
      <c r="K63" s="33">
        <f>J63-J62</f>
        <v>0</v>
      </c>
      <c r="L63" s="32">
        <f>IF((K64&gt;(0.001+K63)),J63+0.01,J63)</f>
        <v>20</v>
      </c>
      <c r="M63" s="33">
        <f>L63-L62</f>
        <v>0</v>
      </c>
      <c r="N63" s="32">
        <f>IF((M64&gt;(0.001+M63)),L63+0.01,L63)</f>
        <v>20</v>
      </c>
      <c r="O63" s="33">
        <f>N63-N62</f>
        <v>0</v>
      </c>
      <c r="P63" s="32">
        <f>IF((O64&gt;(0.001+O63)),N63+0.01,N63)</f>
        <v>20</v>
      </c>
      <c r="Q63" s="33">
        <f>P63-P62</f>
        <v>0</v>
      </c>
      <c r="R63" s="32">
        <f>IF((Q64&gt;(0.001+Q63)),P63+0.01,P63)</f>
        <v>20</v>
      </c>
      <c r="S63" s="33">
        <f>R63-R62</f>
        <v>0</v>
      </c>
      <c r="T63" s="32">
        <f>IF((S64&gt;(0.001+S63)),R63+0.01,R63)</f>
        <v>20</v>
      </c>
      <c r="U63" s="33">
        <f>T63-T62</f>
        <v>0</v>
      </c>
      <c r="V63" s="32">
        <f>IF((U64&gt;(0.001+U63)),T63+0.01,T63)</f>
        <v>20</v>
      </c>
      <c r="W63" s="33">
        <f>V63-V62</f>
        <v>0</v>
      </c>
      <c r="X63" s="32">
        <f>IF((W64&gt;(0.001+W63)),V63+0.01,V63)</f>
        <v>20</v>
      </c>
      <c r="Y63" s="33">
        <f>X63-X62</f>
        <v>0</v>
      </c>
      <c r="Z63" s="32">
        <f>IF((Y64&gt;(0.001+Y63)),X63+0.01,X63)</f>
        <v>20</v>
      </c>
      <c r="AA63" s="33">
        <f>Z63-Z62</f>
        <v>0</v>
      </c>
      <c r="AB63" s="32">
        <f>IF((AA64&gt;(0.001+AA63)),Z63+0.01,Z63)</f>
        <v>20</v>
      </c>
      <c r="AC63" s="33">
        <f>AB63-AB62</f>
        <v>0</v>
      </c>
      <c r="AD63" s="32">
        <f>IF((AC64&gt;(0.001+AC63)),AB63+0.01,AB63)</f>
        <v>20</v>
      </c>
      <c r="AE63" s="33">
        <f>AD63-AD62</f>
        <v>0</v>
      </c>
      <c r="AF63" s="32">
        <f>IF((AE64&gt;(0.001+AE63)),AD63+0.01,AD63)</f>
        <v>20</v>
      </c>
    </row>
    <row r="64" spans="1:32" x14ac:dyDescent="0.25">
      <c r="A64" s="17">
        <v>62</v>
      </c>
      <c r="B64" s="44">
        <f>AF64</f>
        <v>20</v>
      </c>
      <c r="C64" s="42" t="b">
        <f>IF((B64-B63+0.001)&gt;(B65-B64),TRUE,1)</f>
        <v>1</v>
      </c>
      <c r="D64" s="42"/>
      <c r="E64">
        <f>IF((H64-AF64+0.001)&gt;0,0,1)</f>
        <v>0</v>
      </c>
      <c r="F64" s="42"/>
      <c r="G64" s="39">
        <f>IF(A64&gt;Udregninger!$B$5,20,Udregninger!$B$3+Udregninger!$B$3*((1-Udregninger!$B$4^(A64/Udregninger!$B$5))/(1-Udregninger!$B$4)))</f>
        <v>20</v>
      </c>
      <c r="H64" s="32">
        <f>ROUND(G64,2)</f>
        <v>20</v>
      </c>
      <c r="I64" s="33">
        <f>H64-H63</f>
        <v>0</v>
      </c>
      <c r="J64" s="32">
        <f>IF((I65&gt;(0.001+I64)),H64+0.01,H64)</f>
        <v>20</v>
      </c>
      <c r="K64" s="33">
        <f>J64-J63</f>
        <v>0</v>
      </c>
      <c r="L64" s="32">
        <f>IF((K65&gt;(0.001+K64)),J64+0.01,J64)</f>
        <v>20</v>
      </c>
      <c r="M64" s="33">
        <f>L64-L63</f>
        <v>0</v>
      </c>
      <c r="N64" s="32">
        <f>IF((M65&gt;(0.001+M64)),L64+0.01,L64)</f>
        <v>20</v>
      </c>
      <c r="O64" s="33">
        <f>N64-N63</f>
        <v>0</v>
      </c>
      <c r="P64" s="32">
        <f>IF((O65&gt;(0.001+O64)),N64+0.01,N64)</f>
        <v>20</v>
      </c>
      <c r="Q64" s="33">
        <f>P64-P63</f>
        <v>0</v>
      </c>
      <c r="R64" s="32">
        <f>IF((Q65&gt;(0.001+Q64)),P64+0.01,P64)</f>
        <v>20</v>
      </c>
      <c r="S64" s="33">
        <f>R64-R63</f>
        <v>0</v>
      </c>
      <c r="T64" s="32">
        <f>IF((S65&gt;(0.001+S64)),R64+0.01,R64)</f>
        <v>20</v>
      </c>
      <c r="U64" s="33">
        <f>T64-T63</f>
        <v>0</v>
      </c>
      <c r="V64" s="32">
        <f>IF((U65&gt;(0.001+U64)),T64+0.01,T64)</f>
        <v>20</v>
      </c>
      <c r="W64" s="33">
        <f>V64-V63</f>
        <v>0</v>
      </c>
      <c r="X64" s="32">
        <f>IF((W65&gt;(0.001+W64)),V64+0.01,V64)</f>
        <v>20</v>
      </c>
      <c r="Y64" s="33">
        <f>X64-X63</f>
        <v>0</v>
      </c>
      <c r="Z64" s="32">
        <f>IF((Y65&gt;(0.001+Y64)),X64+0.01,X64)</f>
        <v>20</v>
      </c>
      <c r="AA64" s="33">
        <f>Z64-Z63</f>
        <v>0</v>
      </c>
      <c r="AB64" s="32">
        <f>IF((AA65&gt;(0.001+AA64)),Z64+0.01,Z64)</f>
        <v>20</v>
      </c>
      <c r="AC64" s="33">
        <f>AB64-AB63</f>
        <v>0</v>
      </c>
      <c r="AD64" s="32">
        <f>IF((AC65&gt;(0.001+AC64)),AB64+0.01,AB64)</f>
        <v>20</v>
      </c>
      <c r="AE64" s="33">
        <f>AD64-AD63</f>
        <v>0</v>
      </c>
      <c r="AF64" s="32">
        <f>IF((AE65&gt;(0.001+AE64)),AD64+0.01,AD64)</f>
        <v>20</v>
      </c>
    </row>
    <row r="65" spans="1:32" x14ac:dyDescent="0.25">
      <c r="A65" s="17">
        <v>63</v>
      </c>
      <c r="B65" s="44">
        <f>AF65</f>
        <v>20</v>
      </c>
      <c r="C65" s="42" t="b">
        <f>IF((B65-B64+0.001)&gt;(B66-B65),TRUE,1)</f>
        <v>1</v>
      </c>
      <c r="D65" s="42"/>
      <c r="E65">
        <f>IF((H65-AF65+0.001)&gt;0,0,1)</f>
        <v>0</v>
      </c>
      <c r="F65" s="42"/>
      <c r="G65" s="39">
        <f>IF(A65&gt;Udregninger!$B$5,20,Udregninger!$B$3+Udregninger!$B$3*((1-Udregninger!$B$4^(A65/Udregninger!$B$5))/(1-Udregninger!$B$4)))</f>
        <v>20</v>
      </c>
      <c r="H65" s="32">
        <f>ROUND(G65,2)</f>
        <v>20</v>
      </c>
      <c r="I65" s="33">
        <f>H65-H64</f>
        <v>0</v>
      </c>
      <c r="J65" s="32">
        <f>IF((I66&gt;(0.001+I65)),H65+0.01,H65)</f>
        <v>20</v>
      </c>
      <c r="K65" s="33">
        <f>J65-J64</f>
        <v>0</v>
      </c>
      <c r="L65" s="32">
        <f>IF((K66&gt;(0.001+K65)),J65+0.01,J65)</f>
        <v>20</v>
      </c>
      <c r="M65" s="33">
        <f>L65-L64</f>
        <v>0</v>
      </c>
      <c r="N65" s="32">
        <f>IF((M66&gt;(0.001+M65)),L65+0.01,L65)</f>
        <v>20</v>
      </c>
      <c r="O65" s="33">
        <f>N65-N64</f>
        <v>0</v>
      </c>
      <c r="P65" s="32">
        <f>IF((O66&gt;(0.001+O65)),N65+0.01,N65)</f>
        <v>20</v>
      </c>
      <c r="Q65" s="33">
        <f>P65-P64</f>
        <v>0</v>
      </c>
      <c r="R65" s="32">
        <f>IF((Q66&gt;(0.001+Q65)),P65+0.01,P65)</f>
        <v>20</v>
      </c>
      <c r="S65" s="33">
        <f>R65-R64</f>
        <v>0</v>
      </c>
      <c r="T65" s="32">
        <f>IF((S66&gt;(0.001+S65)),R65+0.01,R65)</f>
        <v>20</v>
      </c>
      <c r="U65" s="33">
        <f>T65-T64</f>
        <v>0</v>
      </c>
      <c r="V65" s="32">
        <f>IF((U66&gt;(0.001+U65)),T65+0.01,T65)</f>
        <v>20</v>
      </c>
      <c r="W65" s="33">
        <f>V65-V64</f>
        <v>0</v>
      </c>
      <c r="X65" s="32">
        <f>IF((W66&gt;(0.001+W65)),V65+0.01,V65)</f>
        <v>20</v>
      </c>
      <c r="Y65" s="33">
        <f>X65-X64</f>
        <v>0</v>
      </c>
      <c r="Z65" s="32">
        <f>IF((Y66&gt;(0.001+Y65)),X65+0.01,X65)</f>
        <v>20</v>
      </c>
      <c r="AA65" s="33">
        <f>Z65-Z64</f>
        <v>0</v>
      </c>
      <c r="AB65" s="32">
        <f>IF((AA66&gt;(0.001+AA65)),Z65+0.01,Z65)</f>
        <v>20</v>
      </c>
      <c r="AC65" s="33">
        <f>AB65-AB64</f>
        <v>0</v>
      </c>
      <c r="AD65" s="32">
        <f>IF((AC66&gt;(0.001+AC65)),AB65+0.01,AB65)</f>
        <v>20</v>
      </c>
      <c r="AE65" s="33">
        <f>AD65-AD64</f>
        <v>0</v>
      </c>
      <c r="AF65" s="32">
        <f>IF((AE66&gt;(0.001+AE65)),AD65+0.01,AD65)</f>
        <v>20</v>
      </c>
    </row>
    <row r="66" spans="1:32" x14ac:dyDescent="0.25">
      <c r="A66" s="17">
        <v>64</v>
      </c>
      <c r="B66" s="44">
        <f>AF66</f>
        <v>20</v>
      </c>
      <c r="C66" s="42" t="b">
        <f>IF((B66-B65+0.001)&gt;(B67-B66),TRUE,1)</f>
        <v>1</v>
      </c>
      <c r="D66" s="42"/>
      <c r="E66">
        <f>IF((H66-AF66+0.001)&gt;0,0,1)</f>
        <v>0</v>
      </c>
      <c r="F66" s="42"/>
      <c r="G66" s="39">
        <f>IF(A66&gt;Udregninger!$B$5,20,Udregninger!$B$3+Udregninger!$B$3*((1-Udregninger!$B$4^(A66/Udregninger!$B$5))/(1-Udregninger!$B$4)))</f>
        <v>20</v>
      </c>
      <c r="H66" s="32">
        <f>ROUND(G66,2)</f>
        <v>20</v>
      </c>
      <c r="I66" s="33">
        <f>H66-H65</f>
        <v>0</v>
      </c>
      <c r="J66" s="32">
        <f>IF((I67&gt;(0.001+I66)),H66+0.01,H66)</f>
        <v>20</v>
      </c>
      <c r="K66" s="33">
        <f>J66-J65</f>
        <v>0</v>
      </c>
      <c r="L66" s="32">
        <f>IF((K67&gt;(0.001+K66)),J66+0.01,J66)</f>
        <v>20</v>
      </c>
      <c r="M66" s="33">
        <f>L66-L65</f>
        <v>0</v>
      </c>
      <c r="N66" s="32">
        <f>IF((M67&gt;(0.001+M66)),L66+0.01,L66)</f>
        <v>20</v>
      </c>
      <c r="O66" s="33">
        <f>N66-N65</f>
        <v>0</v>
      </c>
      <c r="P66" s="32">
        <f>IF((O67&gt;(0.001+O66)),N66+0.01,N66)</f>
        <v>20</v>
      </c>
      <c r="Q66" s="33">
        <f>P66-P65</f>
        <v>0</v>
      </c>
      <c r="R66" s="32">
        <f>IF((Q67&gt;(0.001+Q66)),P66+0.01,P66)</f>
        <v>20</v>
      </c>
      <c r="S66" s="33">
        <f>R66-R65</f>
        <v>0</v>
      </c>
      <c r="T66" s="32">
        <f>IF((S67&gt;(0.001+S66)),R66+0.01,R66)</f>
        <v>20</v>
      </c>
      <c r="U66" s="33">
        <f>T66-T65</f>
        <v>0</v>
      </c>
      <c r="V66" s="32">
        <f>IF((U67&gt;(0.001+U66)),T66+0.01,T66)</f>
        <v>20</v>
      </c>
      <c r="W66" s="33">
        <f>V66-V65</f>
        <v>0</v>
      </c>
      <c r="X66" s="32">
        <f>IF((W67&gt;(0.001+W66)),V66+0.01,V66)</f>
        <v>20</v>
      </c>
      <c r="Y66" s="33">
        <f>X66-X65</f>
        <v>0</v>
      </c>
      <c r="Z66" s="32">
        <f>IF((Y67&gt;(0.001+Y66)),X66+0.01,X66)</f>
        <v>20</v>
      </c>
      <c r="AA66" s="33">
        <f>Z66-Z65</f>
        <v>0</v>
      </c>
      <c r="AB66" s="32">
        <f>IF((AA67&gt;(0.001+AA66)),Z66+0.01,Z66)</f>
        <v>20</v>
      </c>
      <c r="AC66" s="33">
        <f>AB66-AB65</f>
        <v>0</v>
      </c>
      <c r="AD66" s="32">
        <f>IF((AC67&gt;(0.001+AC66)),AB66+0.01,AB66)</f>
        <v>20</v>
      </c>
      <c r="AE66" s="33">
        <f>AD66-AD65</f>
        <v>0</v>
      </c>
      <c r="AF66" s="32">
        <f>IF((AE67&gt;(0.001+AE66)),AD66+0.01,AD66)</f>
        <v>20</v>
      </c>
    </row>
    <row r="67" spans="1:32" x14ac:dyDescent="0.25">
      <c r="A67" s="17">
        <v>65</v>
      </c>
      <c r="B67" s="44">
        <f>AF67</f>
        <v>20</v>
      </c>
      <c r="C67" s="42" t="b">
        <f>IF((B67-B66+0.001)&gt;(B68-B67),TRUE,1)</f>
        <v>1</v>
      </c>
      <c r="D67" s="42"/>
      <c r="E67">
        <f>IF((H67-AF67+0.001)&gt;0,0,1)</f>
        <v>0</v>
      </c>
      <c r="F67" s="42"/>
      <c r="G67" s="39">
        <f>IF(A67&gt;Udregninger!$B$5,20,Udregninger!$B$3+Udregninger!$B$3*((1-Udregninger!$B$4^(A67/Udregninger!$B$5))/(1-Udregninger!$B$4)))</f>
        <v>20</v>
      </c>
      <c r="H67" s="32">
        <f>ROUND(G67,2)</f>
        <v>20</v>
      </c>
      <c r="I67" s="33">
        <f>H67-H66</f>
        <v>0</v>
      </c>
      <c r="J67" s="32">
        <f>IF((I68&gt;(0.001+I67)),H67+0.01,H67)</f>
        <v>20</v>
      </c>
      <c r="K67" s="33">
        <f>J67-J66</f>
        <v>0</v>
      </c>
      <c r="L67" s="32">
        <f>IF((K68&gt;(0.001+K67)),J67+0.01,J67)</f>
        <v>20</v>
      </c>
      <c r="M67" s="33">
        <f>L67-L66</f>
        <v>0</v>
      </c>
      <c r="N67" s="32">
        <f>IF((M68&gt;(0.001+M67)),L67+0.01,L67)</f>
        <v>20</v>
      </c>
      <c r="O67" s="33">
        <f>N67-N66</f>
        <v>0</v>
      </c>
      <c r="P67" s="32">
        <f>IF((O68&gt;(0.001+O67)),N67+0.01,N67)</f>
        <v>20</v>
      </c>
      <c r="Q67" s="33">
        <f>P67-P66</f>
        <v>0</v>
      </c>
      <c r="R67" s="32">
        <f>IF((Q68&gt;(0.001+Q67)),P67+0.01,P67)</f>
        <v>20</v>
      </c>
      <c r="S67" s="33">
        <f>R67-R66</f>
        <v>0</v>
      </c>
      <c r="T67" s="32">
        <f>IF((S68&gt;(0.001+S67)),R67+0.01,R67)</f>
        <v>20</v>
      </c>
      <c r="U67" s="33">
        <f>T67-T66</f>
        <v>0</v>
      </c>
      <c r="V67" s="32">
        <f>IF((U68&gt;(0.001+U67)),T67+0.01,T67)</f>
        <v>20</v>
      </c>
      <c r="W67" s="33">
        <f>V67-V66</f>
        <v>0</v>
      </c>
      <c r="X67" s="32">
        <f>IF((W68&gt;(0.001+W67)),V67+0.01,V67)</f>
        <v>20</v>
      </c>
      <c r="Y67" s="33">
        <f>X67-X66</f>
        <v>0</v>
      </c>
      <c r="Z67" s="32">
        <f>IF((Y68&gt;(0.001+Y67)),X67+0.01,X67)</f>
        <v>20</v>
      </c>
      <c r="AA67" s="33">
        <f>Z67-Z66</f>
        <v>0</v>
      </c>
      <c r="AB67" s="32">
        <f>IF((AA68&gt;(0.001+AA67)),Z67+0.01,Z67)</f>
        <v>20</v>
      </c>
      <c r="AC67" s="33">
        <f>AB67-AB66</f>
        <v>0</v>
      </c>
      <c r="AD67" s="32">
        <f>IF((AC68&gt;(0.001+AC67)),AB67+0.01,AB67)</f>
        <v>20</v>
      </c>
      <c r="AE67" s="33">
        <f>AD67-AD66</f>
        <v>0</v>
      </c>
      <c r="AF67" s="32">
        <f>IF((AE68&gt;(0.001+AE67)),AD67+0.01,AD67)</f>
        <v>20</v>
      </c>
    </row>
    <row r="68" spans="1:32" x14ac:dyDescent="0.25">
      <c r="A68" s="17">
        <v>66</v>
      </c>
      <c r="B68" s="44">
        <f>AF68</f>
        <v>20</v>
      </c>
      <c r="C68" s="42" t="b">
        <f>IF((B68-B67+0.001)&gt;(B69-B68),TRUE,1)</f>
        <v>1</v>
      </c>
      <c r="D68" s="42"/>
      <c r="E68">
        <f>IF((H68-AF68+0.001)&gt;0,0,1)</f>
        <v>0</v>
      </c>
      <c r="F68" s="42"/>
      <c r="G68" s="39">
        <f>IF(A68&gt;Udregninger!$B$5,20,Udregninger!$B$3+Udregninger!$B$3*((1-Udregninger!$B$4^(A68/Udregninger!$B$5))/(1-Udregninger!$B$4)))</f>
        <v>20</v>
      </c>
      <c r="H68" s="32">
        <f>ROUND(G68,2)</f>
        <v>20</v>
      </c>
      <c r="I68" s="33">
        <f>H68-H67</f>
        <v>0</v>
      </c>
      <c r="J68" s="32">
        <f>IF((I69&gt;(0.001+I68)),H68+0.01,H68)</f>
        <v>20</v>
      </c>
      <c r="K68" s="33">
        <f>J68-J67</f>
        <v>0</v>
      </c>
      <c r="L68" s="32">
        <f>IF((K69&gt;(0.001+K68)),J68+0.01,J68)</f>
        <v>20</v>
      </c>
      <c r="M68" s="33">
        <f>L68-L67</f>
        <v>0</v>
      </c>
      <c r="N68" s="32">
        <f>IF((M69&gt;(0.001+M68)),L68+0.01,L68)</f>
        <v>20</v>
      </c>
      <c r="O68" s="33">
        <f>N68-N67</f>
        <v>0</v>
      </c>
      <c r="P68" s="32">
        <f>IF((O69&gt;(0.001+O68)),N68+0.01,N68)</f>
        <v>20</v>
      </c>
      <c r="Q68" s="33">
        <f>P68-P67</f>
        <v>0</v>
      </c>
      <c r="R68" s="32">
        <f>IF((Q69&gt;(0.001+Q68)),P68+0.01,P68)</f>
        <v>20</v>
      </c>
      <c r="S68" s="33">
        <f>R68-R67</f>
        <v>0</v>
      </c>
      <c r="T68" s="32">
        <f>IF((S69&gt;(0.001+S68)),R68+0.01,R68)</f>
        <v>20</v>
      </c>
      <c r="U68" s="33">
        <f>T68-T67</f>
        <v>0</v>
      </c>
      <c r="V68" s="32">
        <f>IF((U69&gt;(0.001+U68)),T68+0.01,T68)</f>
        <v>20</v>
      </c>
      <c r="W68" s="33">
        <f>V68-V67</f>
        <v>0</v>
      </c>
      <c r="X68" s="32">
        <f>IF((W69&gt;(0.001+W68)),V68+0.01,V68)</f>
        <v>20</v>
      </c>
      <c r="Y68" s="33">
        <f>X68-X67</f>
        <v>0</v>
      </c>
      <c r="Z68" s="32">
        <f>IF((Y69&gt;(0.001+Y68)),X68+0.01,X68)</f>
        <v>20</v>
      </c>
      <c r="AA68" s="33">
        <f>Z68-Z67</f>
        <v>0</v>
      </c>
      <c r="AB68" s="32">
        <f>IF((AA69&gt;(0.001+AA68)),Z68+0.01,Z68)</f>
        <v>20</v>
      </c>
      <c r="AC68" s="33">
        <f>AB68-AB67</f>
        <v>0</v>
      </c>
      <c r="AD68" s="32">
        <f>IF((AC69&gt;(0.001+AC68)),AB68+0.01,AB68)</f>
        <v>20</v>
      </c>
      <c r="AE68" s="33">
        <f>AD68-AD67</f>
        <v>0</v>
      </c>
      <c r="AF68" s="32">
        <f>IF((AE69&gt;(0.001+AE68)),AD68+0.01,AD68)</f>
        <v>20</v>
      </c>
    </row>
    <row r="69" spans="1:32" x14ac:dyDescent="0.25">
      <c r="A69" s="17">
        <v>67</v>
      </c>
      <c r="B69" s="44">
        <f>AF69</f>
        <v>20</v>
      </c>
      <c r="C69" s="42" t="b">
        <f>IF((B69-B68+0.001)&gt;(B70-B69),TRUE,1)</f>
        <v>1</v>
      </c>
      <c r="D69" s="42"/>
      <c r="E69">
        <f>IF((H69-AF69+0.001)&gt;0,0,1)</f>
        <v>0</v>
      </c>
      <c r="F69" s="42"/>
      <c r="G69" s="39">
        <f>IF(A69&gt;Udregninger!$B$5,20,Udregninger!$B$3+Udregninger!$B$3*((1-Udregninger!$B$4^(A69/Udregninger!$B$5))/(1-Udregninger!$B$4)))</f>
        <v>20</v>
      </c>
      <c r="H69" s="32">
        <f>ROUND(G69,2)</f>
        <v>20</v>
      </c>
      <c r="I69" s="33">
        <f>H69-H68</f>
        <v>0</v>
      </c>
      <c r="J69" s="32">
        <f>IF((I70&gt;(0.001+I69)),H69+0.01,H69)</f>
        <v>20</v>
      </c>
      <c r="K69" s="33">
        <f>J69-J68</f>
        <v>0</v>
      </c>
      <c r="L69" s="32">
        <f>IF((K70&gt;(0.001+K69)),J69+0.01,J69)</f>
        <v>20</v>
      </c>
      <c r="M69" s="33">
        <f>L69-L68</f>
        <v>0</v>
      </c>
      <c r="N69" s="32">
        <f>IF((M70&gt;(0.001+M69)),L69+0.01,L69)</f>
        <v>20</v>
      </c>
      <c r="O69" s="33">
        <f>N69-N68</f>
        <v>0</v>
      </c>
      <c r="P69" s="32">
        <f>IF((O70&gt;(0.001+O69)),N69+0.01,N69)</f>
        <v>20</v>
      </c>
      <c r="Q69" s="33">
        <f>P69-P68</f>
        <v>0</v>
      </c>
      <c r="R69" s="32">
        <f>IF((Q70&gt;(0.001+Q69)),P69+0.01,P69)</f>
        <v>20</v>
      </c>
      <c r="S69" s="33">
        <f>R69-R68</f>
        <v>0</v>
      </c>
      <c r="T69" s="32">
        <f>IF((S70&gt;(0.001+S69)),R69+0.01,R69)</f>
        <v>20</v>
      </c>
      <c r="U69" s="33">
        <f>T69-T68</f>
        <v>0</v>
      </c>
      <c r="V69" s="32">
        <f>IF((U70&gt;(0.001+U69)),T69+0.01,T69)</f>
        <v>20</v>
      </c>
      <c r="W69" s="33">
        <f>V69-V68</f>
        <v>0</v>
      </c>
      <c r="X69" s="32">
        <f>IF((W70&gt;(0.001+W69)),V69+0.01,V69)</f>
        <v>20</v>
      </c>
      <c r="Y69" s="33">
        <f>X69-X68</f>
        <v>0</v>
      </c>
      <c r="Z69" s="32">
        <f>IF((Y70&gt;(0.001+Y69)),X69+0.01,X69)</f>
        <v>20</v>
      </c>
      <c r="AA69" s="33">
        <f>Z69-Z68</f>
        <v>0</v>
      </c>
      <c r="AB69" s="32">
        <f>IF((AA70&gt;(0.001+AA69)),Z69+0.01,Z69)</f>
        <v>20</v>
      </c>
      <c r="AC69" s="33">
        <f>AB69-AB68</f>
        <v>0</v>
      </c>
      <c r="AD69" s="32">
        <f>IF((AC70&gt;(0.001+AC69)),AB69+0.01,AB69)</f>
        <v>20</v>
      </c>
      <c r="AE69" s="33">
        <f>AD69-AD68</f>
        <v>0</v>
      </c>
      <c r="AF69" s="32">
        <f>IF((AE70&gt;(0.001+AE69)),AD69+0.01,AD69)</f>
        <v>20</v>
      </c>
    </row>
    <row r="70" spans="1:32" x14ac:dyDescent="0.25">
      <c r="A70" s="17">
        <v>68</v>
      </c>
      <c r="B70" s="44">
        <f>AF70</f>
        <v>20</v>
      </c>
      <c r="C70" s="42" t="b">
        <f>IF((B70-B69+0.001)&gt;(B71-B70),TRUE,1)</f>
        <v>1</v>
      </c>
      <c r="D70" s="42"/>
      <c r="E70">
        <f>IF((H70-AF70+0.001)&gt;0,0,1)</f>
        <v>0</v>
      </c>
      <c r="F70" s="42"/>
      <c r="G70" s="39">
        <f>IF(A70&gt;Udregninger!$B$5,20,Udregninger!$B$3+Udregninger!$B$3*((1-Udregninger!$B$4^(A70/Udregninger!$B$5))/(1-Udregninger!$B$4)))</f>
        <v>20</v>
      </c>
      <c r="H70" s="32">
        <f>ROUND(G70,2)</f>
        <v>20</v>
      </c>
      <c r="I70" s="33">
        <f>H70-H69</f>
        <v>0</v>
      </c>
      <c r="J70" s="32">
        <f>IF((I71&gt;(0.001+I70)),H70+0.01,H70)</f>
        <v>20</v>
      </c>
      <c r="K70" s="33">
        <f>J70-J69</f>
        <v>0</v>
      </c>
      <c r="L70" s="32">
        <f>IF((K71&gt;(0.001+K70)),J70+0.01,J70)</f>
        <v>20</v>
      </c>
      <c r="M70" s="33">
        <f>L70-L69</f>
        <v>0</v>
      </c>
      <c r="N70" s="32">
        <f>IF((M71&gt;(0.001+M70)),L70+0.01,L70)</f>
        <v>20</v>
      </c>
      <c r="O70" s="33">
        <f>N70-N69</f>
        <v>0</v>
      </c>
      <c r="P70" s="32">
        <f>IF((O71&gt;(0.001+O70)),N70+0.01,N70)</f>
        <v>20</v>
      </c>
      <c r="Q70" s="33">
        <f>P70-P69</f>
        <v>0</v>
      </c>
      <c r="R70" s="32">
        <f>IF((Q71&gt;(0.001+Q70)),P70+0.01,P70)</f>
        <v>20</v>
      </c>
      <c r="S70" s="33">
        <f>R70-R69</f>
        <v>0</v>
      </c>
      <c r="T70" s="32">
        <f>IF((S71&gt;(0.001+S70)),R70+0.01,R70)</f>
        <v>20</v>
      </c>
      <c r="U70" s="33">
        <f>T70-T69</f>
        <v>0</v>
      </c>
      <c r="V70" s="32">
        <f>IF((U71&gt;(0.001+U70)),T70+0.01,T70)</f>
        <v>20</v>
      </c>
      <c r="W70" s="33">
        <f>V70-V69</f>
        <v>0</v>
      </c>
      <c r="X70" s="32">
        <f>IF((W71&gt;(0.001+W70)),V70+0.01,V70)</f>
        <v>20</v>
      </c>
      <c r="Y70" s="33">
        <f>X70-X69</f>
        <v>0</v>
      </c>
      <c r="Z70" s="32">
        <f>IF((Y71&gt;(0.001+Y70)),X70+0.01,X70)</f>
        <v>20</v>
      </c>
      <c r="AA70" s="33">
        <f>Z70-Z69</f>
        <v>0</v>
      </c>
      <c r="AB70" s="32">
        <f>IF((AA71&gt;(0.001+AA70)),Z70+0.01,Z70)</f>
        <v>20</v>
      </c>
      <c r="AC70" s="33">
        <f>AB70-AB69</f>
        <v>0</v>
      </c>
      <c r="AD70" s="32">
        <f>IF((AC71&gt;(0.001+AC70)),AB70+0.01,AB70)</f>
        <v>20</v>
      </c>
      <c r="AE70" s="33">
        <f>AD70-AD69</f>
        <v>0</v>
      </c>
      <c r="AF70" s="32">
        <f>IF((AE71&gt;(0.001+AE70)),AD70+0.01,AD70)</f>
        <v>20</v>
      </c>
    </row>
    <row r="71" spans="1:32" x14ac:dyDescent="0.25">
      <c r="A71" s="17">
        <v>69</v>
      </c>
      <c r="B71" s="44">
        <f>AF71</f>
        <v>20</v>
      </c>
      <c r="C71" s="42" t="b">
        <f>IF((B71-B70+0.001)&gt;(B72-B71),TRUE,1)</f>
        <v>1</v>
      </c>
      <c r="D71" s="42"/>
      <c r="E71">
        <f>IF((H71-AF71+0.001)&gt;0,0,1)</f>
        <v>0</v>
      </c>
      <c r="F71" s="42"/>
      <c r="G71" s="39">
        <f>IF(A71&gt;Udregninger!$B$5,20,Udregninger!$B$3+Udregninger!$B$3*((1-Udregninger!$B$4^(A71/Udregninger!$B$5))/(1-Udregninger!$B$4)))</f>
        <v>20</v>
      </c>
      <c r="H71" s="32">
        <f>ROUND(G71,2)</f>
        <v>20</v>
      </c>
      <c r="I71" s="33">
        <f>H71-H70</f>
        <v>0</v>
      </c>
      <c r="J71" s="32">
        <f>IF((I72&gt;(0.001+I71)),H71+0.01,H71)</f>
        <v>20</v>
      </c>
      <c r="K71" s="33">
        <f>J71-J70</f>
        <v>0</v>
      </c>
      <c r="L71" s="32">
        <f>IF((K72&gt;(0.001+K71)),J71+0.01,J71)</f>
        <v>20</v>
      </c>
      <c r="M71" s="33">
        <f>L71-L70</f>
        <v>0</v>
      </c>
      <c r="N71" s="32">
        <f>IF((M72&gt;(0.001+M71)),L71+0.01,L71)</f>
        <v>20</v>
      </c>
      <c r="O71" s="33">
        <f>N71-N70</f>
        <v>0</v>
      </c>
      <c r="P71" s="32">
        <f>IF((O72&gt;(0.001+O71)),N71+0.01,N71)</f>
        <v>20</v>
      </c>
      <c r="Q71" s="33">
        <f>P71-P70</f>
        <v>0</v>
      </c>
      <c r="R71" s="32">
        <f>IF((Q72&gt;(0.001+Q71)),P71+0.01,P71)</f>
        <v>20</v>
      </c>
      <c r="S71" s="33">
        <f>R71-R70</f>
        <v>0</v>
      </c>
      <c r="T71" s="32">
        <f>IF((S72&gt;(0.001+S71)),R71+0.01,R71)</f>
        <v>20</v>
      </c>
      <c r="U71" s="33">
        <f>T71-T70</f>
        <v>0</v>
      </c>
      <c r="V71" s="32">
        <f>IF((U72&gt;(0.001+U71)),T71+0.01,T71)</f>
        <v>20</v>
      </c>
      <c r="W71" s="33">
        <f>V71-V70</f>
        <v>0</v>
      </c>
      <c r="X71" s="32">
        <f>IF((W72&gt;(0.001+W71)),V71+0.01,V71)</f>
        <v>20</v>
      </c>
      <c r="Y71" s="33">
        <f>X71-X70</f>
        <v>0</v>
      </c>
      <c r="Z71" s="32">
        <f>IF((Y72&gt;(0.001+Y71)),X71+0.01,X71)</f>
        <v>20</v>
      </c>
      <c r="AA71" s="33">
        <f>Z71-Z70</f>
        <v>0</v>
      </c>
      <c r="AB71" s="32">
        <f>IF((AA72&gt;(0.001+AA71)),Z71+0.01,Z71)</f>
        <v>20</v>
      </c>
      <c r="AC71" s="33">
        <f>AB71-AB70</f>
        <v>0</v>
      </c>
      <c r="AD71" s="32">
        <f>IF((AC72&gt;(0.001+AC71)),AB71+0.01,AB71)</f>
        <v>20</v>
      </c>
      <c r="AE71" s="33">
        <f>AD71-AD70</f>
        <v>0</v>
      </c>
      <c r="AF71" s="32">
        <f>IF((AE72&gt;(0.001+AE71)),AD71+0.01,AD71)</f>
        <v>20</v>
      </c>
    </row>
    <row r="72" spans="1:32" x14ac:dyDescent="0.25">
      <c r="A72" s="17">
        <v>70</v>
      </c>
      <c r="B72" s="44">
        <f>AF72</f>
        <v>20</v>
      </c>
      <c r="C72" s="42" t="b">
        <f>IF((B72-B71+0.001)&gt;(B73-B72),TRUE,1)</f>
        <v>1</v>
      </c>
      <c r="D72" s="42"/>
      <c r="E72">
        <f>IF((H72-AF72+0.001)&gt;0,0,1)</f>
        <v>0</v>
      </c>
      <c r="F72" s="42"/>
      <c r="G72" s="39">
        <f>IF(A72&gt;Udregninger!$B$5,20,Udregninger!$B$3+Udregninger!$B$3*((1-Udregninger!$B$4^(A72/Udregninger!$B$5))/(1-Udregninger!$B$4)))</f>
        <v>20</v>
      </c>
      <c r="H72" s="32">
        <f>ROUND(G72,2)</f>
        <v>20</v>
      </c>
      <c r="I72" s="33">
        <f>H72-H71</f>
        <v>0</v>
      </c>
      <c r="J72" s="32">
        <f>IF((I73&gt;(0.001+I72)),H72+0.01,H72)</f>
        <v>20</v>
      </c>
      <c r="K72" s="33">
        <f>J72-J71</f>
        <v>0</v>
      </c>
      <c r="L72" s="32">
        <f>IF((K73&gt;(0.001+K72)),J72+0.01,J72)</f>
        <v>20</v>
      </c>
      <c r="M72" s="33">
        <f>L72-L71</f>
        <v>0</v>
      </c>
      <c r="N72" s="32">
        <f>IF((M73&gt;(0.001+M72)),L72+0.01,L72)</f>
        <v>20</v>
      </c>
      <c r="O72" s="33">
        <f>N72-N71</f>
        <v>0</v>
      </c>
      <c r="P72" s="32">
        <f>IF((O73&gt;(0.001+O72)),N72+0.01,N72)</f>
        <v>20</v>
      </c>
      <c r="Q72" s="33">
        <f>P72-P71</f>
        <v>0</v>
      </c>
      <c r="R72" s="32">
        <f>IF((Q73&gt;(0.001+Q72)),P72+0.01,P72)</f>
        <v>20</v>
      </c>
      <c r="S72" s="33">
        <f>R72-R71</f>
        <v>0</v>
      </c>
      <c r="T72" s="32">
        <f>IF((S73&gt;(0.001+S72)),R72+0.01,R72)</f>
        <v>20</v>
      </c>
      <c r="U72" s="33">
        <f>T72-T71</f>
        <v>0</v>
      </c>
      <c r="V72" s="32">
        <f>IF((U73&gt;(0.001+U72)),T72+0.01,T72)</f>
        <v>20</v>
      </c>
      <c r="W72" s="33">
        <f>V72-V71</f>
        <v>0</v>
      </c>
      <c r="X72" s="32">
        <f>IF((W73&gt;(0.001+W72)),V72+0.01,V72)</f>
        <v>20</v>
      </c>
      <c r="Y72" s="33">
        <f>X72-X71</f>
        <v>0</v>
      </c>
      <c r="Z72" s="32">
        <f>IF((Y73&gt;(0.001+Y72)),X72+0.01,X72)</f>
        <v>20</v>
      </c>
      <c r="AA72" s="33">
        <f>Z72-Z71</f>
        <v>0</v>
      </c>
      <c r="AB72" s="32">
        <f>IF((AA73&gt;(0.001+AA72)),Z72+0.01,Z72)</f>
        <v>20</v>
      </c>
      <c r="AC72" s="33">
        <f>AB72-AB71</f>
        <v>0</v>
      </c>
      <c r="AD72" s="32">
        <f>IF((AC73&gt;(0.001+AC72)),AB72+0.01,AB72)</f>
        <v>20</v>
      </c>
      <c r="AE72" s="33">
        <f>AD72-AD71</f>
        <v>0</v>
      </c>
      <c r="AF72" s="32">
        <f>IF((AE73&gt;(0.001+AE72)),AD72+0.01,AD72)</f>
        <v>20</v>
      </c>
    </row>
    <row r="73" spans="1:32" x14ac:dyDescent="0.25">
      <c r="A73" s="17">
        <v>71</v>
      </c>
      <c r="B73" s="44">
        <f>AF73</f>
        <v>20</v>
      </c>
      <c r="C73" s="42" t="b">
        <f>IF((B73-B72+0.001)&gt;(B74-B73),TRUE,1)</f>
        <v>1</v>
      </c>
      <c r="D73" s="42"/>
      <c r="E73">
        <f>IF((H73-AF73+0.001)&gt;0,0,1)</f>
        <v>0</v>
      </c>
      <c r="F73" s="42"/>
      <c r="G73" s="39">
        <f>IF(A73&gt;Udregninger!$B$5,20,Udregninger!$B$3+Udregninger!$B$3*((1-Udregninger!$B$4^(A73/Udregninger!$B$5))/(1-Udregninger!$B$4)))</f>
        <v>20</v>
      </c>
      <c r="H73" s="32">
        <f>ROUND(G73,2)</f>
        <v>20</v>
      </c>
      <c r="I73" s="33">
        <f>H73-H72</f>
        <v>0</v>
      </c>
      <c r="J73" s="32">
        <f>IF((I74&gt;(0.001+I73)),H73+0.01,H73)</f>
        <v>20</v>
      </c>
      <c r="K73" s="33">
        <f>J73-J72</f>
        <v>0</v>
      </c>
      <c r="L73" s="32">
        <f>IF((K74&gt;(0.001+K73)),J73+0.01,J73)</f>
        <v>20</v>
      </c>
      <c r="M73" s="33">
        <f>L73-L72</f>
        <v>0</v>
      </c>
      <c r="N73" s="32">
        <f>IF((M74&gt;(0.001+M73)),L73+0.01,L73)</f>
        <v>20</v>
      </c>
      <c r="O73" s="33">
        <f>N73-N72</f>
        <v>0</v>
      </c>
      <c r="P73" s="32">
        <f>IF((O74&gt;(0.001+O73)),N73+0.01,N73)</f>
        <v>20</v>
      </c>
      <c r="Q73" s="33">
        <f>P73-P72</f>
        <v>0</v>
      </c>
      <c r="R73" s="32">
        <f>IF((Q74&gt;(0.001+Q73)),P73+0.01,P73)</f>
        <v>20</v>
      </c>
      <c r="S73" s="33">
        <f>R73-R72</f>
        <v>0</v>
      </c>
      <c r="T73" s="32">
        <f>IF((S74&gt;(0.001+S73)),R73+0.01,R73)</f>
        <v>20</v>
      </c>
      <c r="U73" s="33">
        <f>T73-T72</f>
        <v>0</v>
      </c>
      <c r="V73" s="32">
        <f>IF((U74&gt;(0.001+U73)),T73+0.01,T73)</f>
        <v>20</v>
      </c>
      <c r="W73" s="33">
        <f>V73-V72</f>
        <v>0</v>
      </c>
      <c r="X73" s="32">
        <f>IF((W74&gt;(0.001+W73)),V73+0.01,V73)</f>
        <v>20</v>
      </c>
      <c r="Y73" s="33">
        <f>X73-X72</f>
        <v>0</v>
      </c>
      <c r="Z73" s="32">
        <f>IF((Y74&gt;(0.001+Y73)),X73+0.01,X73)</f>
        <v>20</v>
      </c>
      <c r="AA73" s="33">
        <f>Z73-Z72</f>
        <v>0</v>
      </c>
      <c r="AB73" s="32">
        <f>IF((AA74&gt;(0.001+AA73)),Z73+0.01,Z73)</f>
        <v>20</v>
      </c>
      <c r="AC73" s="33">
        <f>AB73-AB72</f>
        <v>0</v>
      </c>
      <c r="AD73" s="32">
        <f>IF((AC74&gt;(0.001+AC73)),AB73+0.01,AB73)</f>
        <v>20</v>
      </c>
      <c r="AE73" s="33">
        <f>AD73-AD72</f>
        <v>0</v>
      </c>
      <c r="AF73" s="32">
        <f>IF((AE74&gt;(0.001+AE73)),AD73+0.01,AD73)</f>
        <v>20</v>
      </c>
    </row>
    <row r="74" spans="1:32" x14ac:dyDescent="0.25">
      <c r="A74" s="17">
        <v>72</v>
      </c>
      <c r="B74" s="44">
        <f>AF74</f>
        <v>20</v>
      </c>
      <c r="C74" s="42" t="b">
        <f>IF((B74-B73+0.001)&gt;(B75-B74),TRUE,1)</f>
        <v>1</v>
      </c>
      <c r="D74" s="42"/>
      <c r="E74">
        <f>IF((H74-AF74+0.001)&gt;0,0,1)</f>
        <v>0</v>
      </c>
      <c r="F74" s="42"/>
      <c r="G74" s="39">
        <f>IF(A74&gt;Udregninger!$B$5,20,Udregninger!$B$3+Udregninger!$B$3*((1-Udregninger!$B$4^(A74/Udregninger!$B$5))/(1-Udregninger!$B$4)))</f>
        <v>20</v>
      </c>
      <c r="H74" s="32">
        <f>ROUND(G74,2)</f>
        <v>20</v>
      </c>
      <c r="I74" s="33">
        <f>H74-H73</f>
        <v>0</v>
      </c>
      <c r="J74" s="32">
        <f>IF((I75&gt;(0.001+I74)),H74+0.01,H74)</f>
        <v>20</v>
      </c>
      <c r="K74" s="33">
        <f>J74-J73</f>
        <v>0</v>
      </c>
      <c r="L74" s="32">
        <f>IF((K75&gt;(0.001+K74)),J74+0.01,J74)</f>
        <v>20</v>
      </c>
      <c r="M74" s="33">
        <f>L74-L73</f>
        <v>0</v>
      </c>
      <c r="N74" s="32">
        <f>IF((M75&gt;(0.001+M74)),L74+0.01,L74)</f>
        <v>20</v>
      </c>
      <c r="O74" s="33">
        <f>N74-N73</f>
        <v>0</v>
      </c>
      <c r="P74" s="32">
        <f>IF((O75&gt;(0.001+O74)),N74+0.01,N74)</f>
        <v>20</v>
      </c>
      <c r="Q74" s="33">
        <f>P74-P73</f>
        <v>0</v>
      </c>
      <c r="R74" s="32">
        <f>IF((Q75&gt;(0.001+Q74)),P74+0.01,P74)</f>
        <v>20</v>
      </c>
      <c r="S74" s="33">
        <f>R74-R73</f>
        <v>0</v>
      </c>
      <c r="T74" s="32">
        <f>IF((S75&gt;(0.001+S74)),R74+0.01,R74)</f>
        <v>20</v>
      </c>
      <c r="U74" s="33">
        <f>T74-T73</f>
        <v>0</v>
      </c>
      <c r="V74" s="32">
        <f>IF((U75&gt;(0.001+U74)),T74+0.01,T74)</f>
        <v>20</v>
      </c>
      <c r="W74" s="33">
        <f>V74-V73</f>
        <v>0</v>
      </c>
      <c r="X74" s="32">
        <f>IF((W75&gt;(0.001+W74)),V74+0.01,V74)</f>
        <v>20</v>
      </c>
      <c r="Y74" s="33">
        <f>X74-X73</f>
        <v>0</v>
      </c>
      <c r="Z74" s="32">
        <f>IF((Y75&gt;(0.001+Y74)),X74+0.01,X74)</f>
        <v>20</v>
      </c>
      <c r="AA74" s="33">
        <f>Z74-Z73</f>
        <v>0</v>
      </c>
      <c r="AB74" s="32">
        <f>IF((AA75&gt;(0.001+AA74)),Z74+0.01,Z74)</f>
        <v>20</v>
      </c>
      <c r="AC74" s="33">
        <f>AB74-AB73</f>
        <v>0</v>
      </c>
      <c r="AD74" s="32">
        <f>IF((AC75&gt;(0.001+AC74)),AB74+0.01,AB74)</f>
        <v>20</v>
      </c>
      <c r="AE74" s="33">
        <f>AD74-AD73</f>
        <v>0</v>
      </c>
      <c r="AF74" s="32">
        <f>IF((AE75&gt;(0.001+AE74)),AD74+0.01,AD74)</f>
        <v>20</v>
      </c>
    </row>
    <row r="75" spans="1:32" x14ac:dyDescent="0.25">
      <c r="A75" s="17">
        <v>73</v>
      </c>
      <c r="B75" s="44">
        <f>AF75</f>
        <v>20</v>
      </c>
      <c r="C75" s="42" t="b">
        <f>IF((B75-B74+0.001)&gt;(B76-B75),TRUE,1)</f>
        <v>1</v>
      </c>
      <c r="D75" s="42"/>
      <c r="E75">
        <f>IF((H75-AF75+0.001)&gt;0,0,1)</f>
        <v>0</v>
      </c>
      <c r="F75" s="42"/>
      <c r="G75" s="39">
        <f>IF(A75&gt;Udregninger!$B$5,20,Udregninger!$B$3+Udregninger!$B$3*((1-Udregninger!$B$4^(A75/Udregninger!$B$5))/(1-Udregninger!$B$4)))</f>
        <v>20</v>
      </c>
      <c r="H75" s="32">
        <f>ROUND(G75,2)</f>
        <v>20</v>
      </c>
      <c r="I75" s="33">
        <f>H75-H74</f>
        <v>0</v>
      </c>
      <c r="J75" s="32">
        <f>IF((I76&gt;(0.001+I75)),H75+0.01,H75)</f>
        <v>20</v>
      </c>
      <c r="K75" s="33">
        <f>J75-J74</f>
        <v>0</v>
      </c>
      <c r="L75" s="32">
        <f>IF((K76&gt;(0.001+K75)),J75+0.01,J75)</f>
        <v>20</v>
      </c>
      <c r="M75" s="33">
        <f>L75-L74</f>
        <v>0</v>
      </c>
      <c r="N75" s="32">
        <f>IF((M76&gt;(0.001+M75)),L75+0.01,L75)</f>
        <v>20</v>
      </c>
      <c r="O75" s="33">
        <f>N75-N74</f>
        <v>0</v>
      </c>
      <c r="P75" s="32">
        <f>IF((O76&gt;(0.001+O75)),N75+0.01,N75)</f>
        <v>20</v>
      </c>
      <c r="Q75" s="33">
        <f>P75-P74</f>
        <v>0</v>
      </c>
      <c r="R75" s="32">
        <f>IF((Q76&gt;(0.001+Q75)),P75+0.01,P75)</f>
        <v>20</v>
      </c>
      <c r="S75" s="33">
        <f>R75-R74</f>
        <v>0</v>
      </c>
      <c r="T75" s="32">
        <f>IF((S76&gt;(0.001+S75)),R75+0.01,R75)</f>
        <v>20</v>
      </c>
      <c r="U75" s="33">
        <f>T75-T74</f>
        <v>0</v>
      </c>
      <c r="V75" s="32">
        <f>IF((U76&gt;(0.001+U75)),T75+0.01,T75)</f>
        <v>20</v>
      </c>
      <c r="W75" s="33">
        <f>V75-V74</f>
        <v>0</v>
      </c>
      <c r="X75" s="32">
        <f>IF((W76&gt;(0.001+W75)),V75+0.01,V75)</f>
        <v>20</v>
      </c>
      <c r="Y75" s="33">
        <f>X75-X74</f>
        <v>0</v>
      </c>
      <c r="Z75" s="32">
        <f>IF((Y76&gt;(0.001+Y75)),X75+0.01,X75)</f>
        <v>20</v>
      </c>
      <c r="AA75" s="33">
        <f>Z75-Z74</f>
        <v>0</v>
      </c>
      <c r="AB75" s="32">
        <f>IF((AA76&gt;(0.001+AA75)),Z75+0.01,Z75)</f>
        <v>20</v>
      </c>
      <c r="AC75" s="33">
        <f>AB75-AB74</f>
        <v>0</v>
      </c>
      <c r="AD75" s="32">
        <f>IF((AC76&gt;(0.001+AC75)),AB75+0.01,AB75)</f>
        <v>20</v>
      </c>
      <c r="AE75" s="33">
        <f>AD75-AD74</f>
        <v>0</v>
      </c>
      <c r="AF75" s="32">
        <f>IF((AE76&gt;(0.001+AE75)),AD75+0.01,AD75)</f>
        <v>20</v>
      </c>
    </row>
    <row r="76" spans="1:32" x14ac:dyDescent="0.25">
      <c r="A76" s="17">
        <v>74</v>
      </c>
      <c r="B76" s="44">
        <f>AF76</f>
        <v>20</v>
      </c>
      <c r="C76" s="42" t="b">
        <f>IF((B76-B75+0.001)&gt;(B77-B76),TRUE,1)</f>
        <v>1</v>
      </c>
      <c r="D76" s="42"/>
      <c r="E76">
        <f>IF((H76-AF76+0.001)&gt;0,0,1)</f>
        <v>0</v>
      </c>
      <c r="F76" s="42"/>
      <c r="G76" s="39">
        <f>IF(A76&gt;Udregninger!$B$5,20,Udregninger!$B$3+Udregninger!$B$3*((1-Udregninger!$B$4^(A76/Udregninger!$B$5))/(1-Udregninger!$B$4)))</f>
        <v>20</v>
      </c>
      <c r="H76" s="32">
        <f>ROUND(G76,2)</f>
        <v>20</v>
      </c>
      <c r="I76" s="33">
        <f>H76-H75</f>
        <v>0</v>
      </c>
      <c r="J76" s="32">
        <f>IF((I77&gt;(0.001+I76)),H76+0.01,H76)</f>
        <v>20</v>
      </c>
      <c r="K76" s="33">
        <f>J76-J75</f>
        <v>0</v>
      </c>
      <c r="L76" s="32">
        <f>IF((K77&gt;(0.001+K76)),J76+0.01,J76)</f>
        <v>20</v>
      </c>
      <c r="M76" s="33">
        <f>L76-L75</f>
        <v>0</v>
      </c>
      <c r="N76" s="32">
        <f>IF((M77&gt;(0.001+M76)),L76+0.01,L76)</f>
        <v>20</v>
      </c>
      <c r="O76" s="33">
        <f>N76-N75</f>
        <v>0</v>
      </c>
      <c r="P76" s="32">
        <f>IF((O77&gt;(0.001+O76)),N76+0.01,N76)</f>
        <v>20</v>
      </c>
      <c r="Q76" s="33">
        <f>P76-P75</f>
        <v>0</v>
      </c>
      <c r="R76" s="32">
        <f>IF((Q77&gt;(0.001+Q76)),P76+0.01,P76)</f>
        <v>20</v>
      </c>
      <c r="S76" s="33">
        <f>R76-R75</f>
        <v>0</v>
      </c>
      <c r="T76" s="32">
        <f>IF((S77&gt;(0.001+S76)),R76+0.01,R76)</f>
        <v>20</v>
      </c>
      <c r="U76" s="33">
        <f>T76-T75</f>
        <v>0</v>
      </c>
      <c r="V76" s="32">
        <f>IF((U77&gt;(0.001+U76)),T76+0.01,T76)</f>
        <v>20</v>
      </c>
      <c r="W76" s="33">
        <f>V76-V75</f>
        <v>0</v>
      </c>
      <c r="X76" s="32">
        <f>IF((W77&gt;(0.001+W76)),V76+0.01,V76)</f>
        <v>20</v>
      </c>
      <c r="Y76" s="33">
        <f>X76-X75</f>
        <v>0</v>
      </c>
      <c r="Z76" s="32">
        <f>IF((Y77&gt;(0.001+Y76)),X76+0.01,X76)</f>
        <v>20</v>
      </c>
      <c r="AA76" s="33">
        <f>Z76-Z75</f>
        <v>0</v>
      </c>
      <c r="AB76" s="32">
        <f>IF((AA77&gt;(0.001+AA76)),Z76+0.01,Z76)</f>
        <v>20</v>
      </c>
      <c r="AC76" s="33">
        <f>AB76-AB75</f>
        <v>0</v>
      </c>
      <c r="AD76" s="32">
        <f>IF((AC77&gt;(0.001+AC76)),AB76+0.01,AB76)</f>
        <v>20</v>
      </c>
      <c r="AE76" s="33">
        <f>AD76-AD75</f>
        <v>0</v>
      </c>
      <c r="AF76" s="32">
        <f>IF((AE77&gt;(0.001+AE76)),AD76+0.01,AD76)</f>
        <v>20</v>
      </c>
    </row>
    <row r="77" spans="1:32" x14ac:dyDescent="0.25">
      <c r="A77" s="17">
        <v>75</v>
      </c>
      <c r="B77" s="44">
        <f>AF77</f>
        <v>20</v>
      </c>
      <c r="C77" s="42" t="b">
        <f>IF((B77-B76+0.001)&gt;(B78-B77),TRUE,1)</f>
        <v>1</v>
      </c>
      <c r="D77" s="42"/>
      <c r="E77">
        <f>IF((H77-AF77+0.001)&gt;0,0,1)</f>
        <v>0</v>
      </c>
      <c r="F77" s="42"/>
      <c r="G77" s="39">
        <f>IF(A77&gt;Udregninger!$B$5,20,Udregninger!$B$3+Udregninger!$B$3*((1-Udregninger!$B$4^(A77/Udregninger!$B$5))/(1-Udregninger!$B$4)))</f>
        <v>20</v>
      </c>
      <c r="H77" s="32">
        <f>ROUND(G77,2)</f>
        <v>20</v>
      </c>
      <c r="I77" s="33">
        <f>H77-H76</f>
        <v>0</v>
      </c>
      <c r="J77" s="32">
        <f>IF((I78&gt;(0.001+I77)),H77+0.01,H77)</f>
        <v>20</v>
      </c>
      <c r="K77" s="33">
        <f>J77-J76</f>
        <v>0</v>
      </c>
      <c r="L77" s="32">
        <f>IF((K78&gt;(0.001+K77)),J77+0.01,J77)</f>
        <v>20</v>
      </c>
      <c r="M77" s="33">
        <f>L77-L76</f>
        <v>0</v>
      </c>
      <c r="N77" s="32">
        <f>IF((M78&gt;(0.001+M77)),L77+0.01,L77)</f>
        <v>20</v>
      </c>
      <c r="O77" s="33">
        <f>N77-N76</f>
        <v>0</v>
      </c>
      <c r="P77" s="32">
        <f>IF((O78&gt;(0.001+O77)),N77+0.01,N77)</f>
        <v>20</v>
      </c>
      <c r="Q77" s="33">
        <f>P77-P76</f>
        <v>0</v>
      </c>
      <c r="R77" s="32">
        <f>IF((Q78&gt;(0.001+Q77)),P77+0.01,P77)</f>
        <v>20</v>
      </c>
      <c r="S77" s="33">
        <f>R77-R76</f>
        <v>0</v>
      </c>
      <c r="T77" s="32">
        <f>IF((S78&gt;(0.001+S77)),R77+0.01,R77)</f>
        <v>20</v>
      </c>
      <c r="U77" s="33">
        <f>T77-T76</f>
        <v>0</v>
      </c>
      <c r="V77" s="32">
        <f>IF((U78&gt;(0.001+U77)),T77+0.01,T77)</f>
        <v>20</v>
      </c>
      <c r="W77" s="33">
        <f>V77-V76</f>
        <v>0</v>
      </c>
      <c r="X77" s="32">
        <f>IF((W78&gt;(0.001+W77)),V77+0.01,V77)</f>
        <v>20</v>
      </c>
      <c r="Y77" s="33">
        <f>X77-X76</f>
        <v>0</v>
      </c>
      <c r="Z77" s="32">
        <f>IF((Y78&gt;(0.001+Y77)),X77+0.01,X77)</f>
        <v>20</v>
      </c>
      <c r="AA77" s="33">
        <f>Z77-Z76</f>
        <v>0</v>
      </c>
      <c r="AB77" s="32">
        <f>IF((AA78&gt;(0.001+AA77)),Z77+0.01,Z77)</f>
        <v>20</v>
      </c>
      <c r="AC77" s="33">
        <f>AB77-AB76</f>
        <v>0</v>
      </c>
      <c r="AD77" s="32">
        <f>IF((AC78&gt;(0.001+AC77)),AB77+0.01,AB77)</f>
        <v>20</v>
      </c>
      <c r="AE77" s="33">
        <f>AD77-AD76</f>
        <v>0</v>
      </c>
      <c r="AF77" s="32">
        <f>IF((AE78&gt;(0.001+AE77)),AD77+0.01,AD77)</f>
        <v>20</v>
      </c>
    </row>
    <row r="78" spans="1:32" x14ac:dyDescent="0.25">
      <c r="A78" s="17">
        <v>76</v>
      </c>
      <c r="B78" s="44">
        <f>AF78</f>
        <v>20</v>
      </c>
      <c r="C78" s="42" t="b">
        <f>IF((B78-B77+0.001)&gt;(B79-B78),TRUE,1)</f>
        <v>1</v>
      </c>
      <c r="D78" s="42"/>
      <c r="E78">
        <f>IF((H78-AF78+0.001)&gt;0,0,1)</f>
        <v>0</v>
      </c>
      <c r="F78" s="42"/>
      <c r="G78" s="39">
        <f>IF(A78&gt;Udregninger!$B$5,20,Udregninger!$B$3+Udregninger!$B$3*((1-Udregninger!$B$4^(A78/Udregninger!$B$5))/(1-Udregninger!$B$4)))</f>
        <v>20</v>
      </c>
      <c r="H78" s="32">
        <f>ROUND(G78,2)</f>
        <v>20</v>
      </c>
      <c r="I78" s="33">
        <f>H78-H77</f>
        <v>0</v>
      </c>
      <c r="J78" s="32">
        <f>IF((I79&gt;(0.001+I78)),H78+0.01,H78)</f>
        <v>20</v>
      </c>
      <c r="K78" s="33">
        <f>J78-J77</f>
        <v>0</v>
      </c>
      <c r="L78" s="32">
        <f>IF((K79&gt;(0.001+K78)),J78+0.01,J78)</f>
        <v>20</v>
      </c>
      <c r="M78" s="33">
        <f>L78-L77</f>
        <v>0</v>
      </c>
      <c r="N78" s="32">
        <f>IF((M79&gt;(0.001+M78)),L78+0.01,L78)</f>
        <v>20</v>
      </c>
      <c r="O78" s="33">
        <f>N78-N77</f>
        <v>0</v>
      </c>
      <c r="P78" s="32">
        <f>IF((O79&gt;(0.001+O78)),N78+0.01,N78)</f>
        <v>20</v>
      </c>
      <c r="Q78" s="33">
        <f>P78-P77</f>
        <v>0</v>
      </c>
      <c r="R78" s="32">
        <f>IF((Q79&gt;(0.001+Q78)),P78+0.01,P78)</f>
        <v>20</v>
      </c>
      <c r="S78" s="33">
        <f>R78-R77</f>
        <v>0</v>
      </c>
      <c r="T78" s="32">
        <f>IF((S79&gt;(0.001+S78)),R78+0.01,R78)</f>
        <v>20</v>
      </c>
      <c r="U78" s="33">
        <f>T78-T77</f>
        <v>0</v>
      </c>
      <c r="V78" s="32">
        <f>IF((U79&gt;(0.001+U78)),T78+0.01,T78)</f>
        <v>20</v>
      </c>
      <c r="W78" s="33">
        <f>V78-V77</f>
        <v>0</v>
      </c>
      <c r="X78" s="32">
        <f>IF((W79&gt;(0.001+W78)),V78+0.01,V78)</f>
        <v>20</v>
      </c>
      <c r="Y78" s="33">
        <f>X78-X77</f>
        <v>0</v>
      </c>
      <c r="Z78" s="32">
        <f>IF((Y79&gt;(0.001+Y78)),X78+0.01,X78)</f>
        <v>20</v>
      </c>
      <c r="AA78" s="33">
        <f>Z78-Z77</f>
        <v>0</v>
      </c>
      <c r="AB78" s="32">
        <f>IF((AA79&gt;(0.001+AA78)),Z78+0.01,Z78)</f>
        <v>20</v>
      </c>
      <c r="AC78" s="33">
        <f>AB78-AB77</f>
        <v>0</v>
      </c>
      <c r="AD78" s="32">
        <f>IF((AC79&gt;(0.001+AC78)),AB78+0.01,AB78)</f>
        <v>20</v>
      </c>
      <c r="AE78" s="33">
        <f>AD78-AD77</f>
        <v>0</v>
      </c>
      <c r="AF78" s="32">
        <f>IF((AE79&gt;(0.001+AE78)),AD78+0.01,AD78)</f>
        <v>20</v>
      </c>
    </row>
    <row r="79" spans="1:32" x14ac:dyDescent="0.25">
      <c r="A79" s="17">
        <v>77</v>
      </c>
      <c r="B79" s="44">
        <f>AF79</f>
        <v>20</v>
      </c>
      <c r="C79" s="42" t="b">
        <f>IF((B79-B78+0.001)&gt;(B80-B79),TRUE,1)</f>
        <v>1</v>
      </c>
      <c r="D79" s="42"/>
      <c r="E79">
        <f>IF((H79-AF79+0.001)&gt;0,0,1)</f>
        <v>0</v>
      </c>
      <c r="F79" s="42"/>
      <c r="G79" s="39">
        <f>IF(A79&gt;Udregninger!$B$5,20,Udregninger!$B$3+Udregninger!$B$3*((1-Udregninger!$B$4^(A79/Udregninger!$B$5))/(1-Udregninger!$B$4)))</f>
        <v>20</v>
      </c>
      <c r="H79" s="32">
        <f>ROUND(G79,2)</f>
        <v>20</v>
      </c>
      <c r="I79" s="33">
        <f>H79-H78</f>
        <v>0</v>
      </c>
      <c r="J79" s="32">
        <f>IF((I80&gt;(0.001+I79)),H79+0.01,H79)</f>
        <v>20</v>
      </c>
      <c r="K79" s="33">
        <f>J79-J78</f>
        <v>0</v>
      </c>
      <c r="L79" s="32">
        <f>IF((K80&gt;(0.001+K79)),J79+0.01,J79)</f>
        <v>20</v>
      </c>
      <c r="M79" s="33">
        <f>L79-L78</f>
        <v>0</v>
      </c>
      <c r="N79" s="32">
        <f>IF((M80&gt;(0.001+M79)),L79+0.01,L79)</f>
        <v>20</v>
      </c>
      <c r="O79" s="33">
        <f>N79-N78</f>
        <v>0</v>
      </c>
      <c r="P79" s="32">
        <f>IF((O80&gt;(0.001+O79)),N79+0.01,N79)</f>
        <v>20</v>
      </c>
      <c r="Q79" s="33">
        <f>P79-P78</f>
        <v>0</v>
      </c>
      <c r="R79" s="32">
        <f>IF((Q80&gt;(0.001+Q79)),P79+0.01,P79)</f>
        <v>20</v>
      </c>
      <c r="S79" s="33">
        <f>R79-R78</f>
        <v>0</v>
      </c>
      <c r="T79" s="32">
        <f>IF((S80&gt;(0.001+S79)),R79+0.01,R79)</f>
        <v>20</v>
      </c>
      <c r="U79" s="33">
        <f>T79-T78</f>
        <v>0</v>
      </c>
      <c r="V79" s="32">
        <f>IF((U80&gt;(0.001+U79)),T79+0.01,T79)</f>
        <v>20</v>
      </c>
      <c r="W79" s="33">
        <f>V79-V78</f>
        <v>0</v>
      </c>
      <c r="X79" s="32">
        <f>IF((W80&gt;(0.001+W79)),V79+0.01,V79)</f>
        <v>20</v>
      </c>
      <c r="Y79" s="33">
        <f>X79-X78</f>
        <v>0</v>
      </c>
      <c r="Z79" s="32">
        <f>IF((Y80&gt;(0.001+Y79)),X79+0.01,X79)</f>
        <v>20</v>
      </c>
      <c r="AA79" s="33">
        <f>Z79-Z78</f>
        <v>0</v>
      </c>
      <c r="AB79" s="32">
        <f>IF((AA80&gt;(0.001+AA79)),Z79+0.01,Z79)</f>
        <v>20</v>
      </c>
      <c r="AC79" s="33">
        <f>AB79-AB78</f>
        <v>0</v>
      </c>
      <c r="AD79" s="32">
        <f>IF((AC80&gt;(0.001+AC79)),AB79+0.01,AB79)</f>
        <v>20</v>
      </c>
      <c r="AE79" s="33">
        <f>AD79-AD78</f>
        <v>0</v>
      </c>
      <c r="AF79" s="32">
        <f>IF((AE80&gt;(0.001+AE79)),AD79+0.01,AD79)</f>
        <v>20</v>
      </c>
    </row>
    <row r="80" spans="1:32" x14ac:dyDescent="0.25">
      <c r="A80" s="17">
        <v>78</v>
      </c>
      <c r="B80" s="44">
        <f>AF80</f>
        <v>20</v>
      </c>
      <c r="C80" s="42" t="b">
        <f>IF((B80-B79+0.001)&gt;(B81-B80),TRUE,1)</f>
        <v>1</v>
      </c>
      <c r="D80" s="42"/>
      <c r="E80">
        <f>IF((H80-AF80+0.001)&gt;0,0,1)</f>
        <v>0</v>
      </c>
      <c r="F80" s="42"/>
      <c r="G80" s="39">
        <f>IF(A80&gt;Udregninger!$B$5,20,Udregninger!$B$3+Udregninger!$B$3*((1-Udregninger!$B$4^(A80/Udregninger!$B$5))/(1-Udregninger!$B$4)))</f>
        <v>20</v>
      </c>
      <c r="H80" s="32">
        <f>ROUND(G80,2)</f>
        <v>20</v>
      </c>
      <c r="I80" s="33">
        <f>H80-H79</f>
        <v>0</v>
      </c>
      <c r="J80" s="32">
        <f>IF((I81&gt;(0.001+I80)),H80+0.01,H80)</f>
        <v>20</v>
      </c>
      <c r="K80" s="33">
        <f>J80-J79</f>
        <v>0</v>
      </c>
      <c r="L80" s="32">
        <f>IF((K81&gt;(0.001+K80)),J80+0.01,J80)</f>
        <v>20</v>
      </c>
      <c r="M80" s="33">
        <f>L80-L79</f>
        <v>0</v>
      </c>
      <c r="N80" s="32">
        <f>IF((M81&gt;(0.001+M80)),L80+0.01,L80)</f>
        <v>20</v>
      </c>
      <c r="O80" s="33">
        <f>N80-N79</f>
        <v>0</v>
      </c>
      <c r="P80" s="32">
        <f>IF((O81&gt;(0.001+O80)),N80+0.01,N80)</f>
        <v>20</v>
      </c>
      <c r="Q80" s="33">
        <f>P80-P79</f>
        <v>0</v>
      </c>
      <c r="R80" s="32">
        <f>IF((Q81&gt;(0.001+Q80)),P80+0.01,P80)</f>
        <v>20</v>
      </c>
      <c r="S80" s="33">
        <f>R80-R79</f>
        <v>0</v>
      </c>
      <c r="T80" s="32">
        <f>IF((S81&gt;(0.001+S80)),R80+0.01,R80)</f>
        <v>20</v>
      </c>
      <c r="U80" s="33">
        <f>T80-T79</f>
        <v>0</v>
      </c>
      <c r="V80" s="32">
        <f>IF((U81&gt;(0.001+U80)),T80+0.01,T80)</f>
        <v>20</v>
      </c>
      <c r="W80" s="33">
        <f>V80-V79</f>
        <v>0</v>
      </c>
      <c r="X80" s="32">
        <f>IF((W81&gt;(0.001+W80)),V80+0.01,V80)</f>
        <v>20</v>
      </c>
      <c r="Y80" s="33">
        <f>X80-X79</f>
        <v>0</v>
      </c>
      <c r="Z80" s="32">
        <f>IF((Y81&gt;(0.001+Y80)),X80+0.01,X80)</f>
        <v>20</v>
      </c>
      <c r="AA80" s="33">
        <f>Z80-Z79</f>
        <v>0</v>
      </c>
      <c r="AB80" s="32">
        <f>IF((AA81&gt;(0.001+AA80)),Z80+0.01,Z80)</f>
        <v>20</v>
      </c>
      <c r="AC80" s="33">
        <f>AB80-AB79</f>
        <v>0</v>
      </c>
      <c r="AD80" s="32">
        <f>IF((AC81&gt;(0.001+AC80)),AB80+0.01,AB80)</f>
        <v>20</v>
      </c>
      <c r="AE80" s="33">
        <f>AD80-AD79</f>
        <v>0</v>
      </c>
      <c r="AF80" s="32">
        <f>IF((AE81&gt;(0.001+AE80)),AD80+0.01,AD80)</f>
        <v>20</v>
      </c>
    </row>
    <row r="81" spans="1:32" x14ac:dyDescent="0.25">
      <c r="A81" s="17">
        <v>79</v>
      </c>
      <c r="B81" s="44">
        <f>AF81</f>
        <v>20</v>
      </c>
      <c r="C81" s="42" t="b">
        <f>IF((B81-B80+0.001)&gt;(B82-B81),TRUE,1)</f>
        <v>1</v>
      </c>
      <c r="D81" s="42"/>
      <c r="E81">
        <f>IF((H81-AF81+0.001)&gt;0,0,1)</f>
        <v>0</v>
      </c>
      <c r="F81" s="42"/>
      <c r="G81" s="39">
        <f>IF(A81&gt;Udregninger!$B$5,20,Udregninger!$B$3+Udregninger!$B$3*((1-Udregninger!$B$4^(A81/Udregninger!$B$5))/(1-Udregninger!$B$4)))</f>
        <v>20</v>
      </c>
      <c r="H81" s="32">
        <f>ROUND(G81,2)</f>
        <v>20</v>
      </c>
      <c r="I81" s="33">
        <f>H81-H80</f>
        <v>0</v>
      </c>
      <c r="J81" s="32">
        <f>IF((I82&gt;(0.001+I81)),H81+0.01,H81)</f>
        <v>20</v>
      </c>
      <c r="K81" s="33">
        <f>J81-J80</f>
        <v>0</v>
      </c>
      <c r="L81" s="32">
        <f>IF((K82&gt;(0.001+K81)),J81+0.01,J81)</f>
        <v>20</v>
      </c>
      <c r="M81" s="33">
        <f>L81-L80</f>
        <v>0</v>
      </c>
      <c r="N81" s="32">
        <f>IF((M82&gt;(0.001+M81)),L81+0.01,L81)</f>
        <v>20</v>
      </c>
      <c r="O81" s="33">
        <f>N81-N80</f>
        <v>0</v>
      </c>
      <c r="P81" s="32">
        <f>IF((O82&gt;(0.001+O81)),N81+0.01,N81)</f>
        <v>20</v>
      </c>
      <c r="Q81" s="33">
        <f>P81-P80</f>
        <v>0</v>
      </c>
      <c r="R81" s="32">
        <f>IF((Q82&gt;(0.001+Q81)),P81+0.01,P81)</f>
        <v>20</v>
      </c>
      <c r="S81" s="33">
        <f>R81-R80</f>
        <v>0</v>
      </c>
      <c r="T81" s="32">
        <f>IF((S82&gt;(0.001+S81)),R81+0.01,R81)</f>
        <v>20</v>
      </c>
      <c r="U81" s="33">
        <f>T81-T80</f>
        <v>0</v>
      </c>
      <c r="V81" s="32">
        <f>IF((U82&gt;(0.001+U81)),T81+0.01,T81)</f>
        <v>20</v>
      </c>
      <c r="W81" s="33">
        <f>V81-V80</f>
        <v>0</v>
      </c>
      <c r="X81" s="32">
        <f>IF((W82&gt;(0.001+W81)),V81+0.01,V81)</f>
        <v>20</v>
      </c>
      <c r="Y81" s="33">
        <f>X81-X80</f>
        <v>0</v>
      </c>
      <c r="Z81" s="32">
        <f>IF((Y82&gt;(0.001+Y81)),X81+0.01,X81)</f>
        <v>20</v>
      </c>
      <c r="AA81" s="33">
        <f>Z81-Z80</f>
        <v>0</v>
      </c>
      <c r="AB81" s="32">
        <f>IF((AA82&gt;(0.001+AA81)),Z81+0.01,Z81)</f>
        <v>20</v>
      </c>
      <c r="AC81" s="33">
        <f>AB81-AB80</f>
        <v>0</v>
      </c>
      <c r="AD81" s="32">
        <f>IF((AC82&gt;(0.001+AC81)),AB81+0.01,AB81)</f>
        <v>20</v>
      </c>
      <c r="AE81" s="33">
        <f>AD81-AD80</f>
        <v>0</v>
      </c>
      <c r="AF81" s="32">
        <f>IF((AE82&gt;(0.001+AE81)),AD81+0.01,AD81)</f>
        <v>20</v>
      </c>
    </row>
    <row r="82" spans="1:32" x14ac:dyDescent="0.25">
      <c r="A82" s="17">
        <v>80</v>
      </c>
      <c r="B82" s="44">
        <f>AF82</f>
        <v>20</v>
      </c>
      <c r="C82" s="42" t="b">
        <f>IF((B82-B81+0.001)&gt;(B83-B82),TRUE,1)</f>
        <v>1</v>
      </c>
      <c r="D82" s="42"/>
      <c r="E82">
        <f>IF((H82-AF82+0.001)&gt;0,0,1)</f>
        <v>0</v>
      </c>
      <c r="F82" s="42"/>
      <c r="G82" s="39">
        <f>IF(A82&gt;Udregninger!$B$5,20,Udregninger!$B$3+Udregninger!$B$3*((1-Udregninger!$B$4^(A82/Udregninger!$B$5))/(1-Udregninger!$B$4)))</f>
        <v>20</v>
      </c>
      <c r="H82" s="32">
        <f>ROUND(G82,2)</f>
        <v>20</v>
      </c>
      <c r="I82" s="33">
        <f>H82-H81</f>
        <v>0</v>
      </c>
      <c r="J82" s="32">
        <f>IF((I83&gt;(0.001+I82)),H82+0.01,H82)</f>
        <v>20</v>
      </c>
      <c r="K82" s="33">
        <f>J82-J81</f>
        <v>0</v>
      </c>
      <c r="L82" s="32">
        <f>IF((K83&gt;(0.001+K82)),J82+0.01,J82)</f>
        <v>20</v>
      </c>
      <c r="M82" s="33">
        <f>L82-L81</f>
        <v>0</v>
      </c>
      <c r="N82" s="32">
        <f>IF((M83&gt;(0.001+M82)),L82+0.01,L82)</f>
        <v>20</v>
      </c>
      <c r="O82" s="33">
        <f>N82-N81</f>
        <v>0</v>
      </c>
      <c r="P82" s="32">
        <f>IF((O83&gt;(0.001+O82)),N82+0.01,N82)</f>
        <v>20</v>
      </c>
      <c r="Q82" s="33">
        <f>P82-P81</f>
        <v>0</v>
      </c>
      <c r="R82" s="32">
        <f>IF((Q83&gt;(0.001+Q82)),P82+0.01,P82)</f>
        <v>20</v>
      </c>
      <c r="S82" s="33">
        <f>R82-R81</f>
        <v>0</v>
      </c>
      <c r="T82" s="32">
        <f>IF((S83&gt;(0.001+S82)),R82+0.01,R82)</f>
        <v>20</v>
      </c>
      <c r="U82" s="33">
        <f>T82-T81</f>
        <v>0</v>
      </c>
      <c r="V82" s="32">
        <f>IF((U83&gt;(0.001+U82)),T82+0.01,T82)</f>
        <v>20</v>
      </c>
      <c r="W82" s="33">
        <f>V82-V81</f>
        <v>0</v>
      </c>
      <c r="X82" s="32">
        <f>IF((W83&gt;(0.001+W82)),V82+0.01,V82)</f>
        <v>20</v>
      </c>
      <c r="Y82" s="33">
        <f>X82-X81</f>
        <v>0</v>
      </c>
      <c r="Z82" s="32">
        <f>IF((Y83&gt;(0.001+Y82)),X82+0.01,X82)</f>
        <v>20</v>
      </c>
      <c r="AA82" s="33">
        <f>Z82-Z81</f>
        <v>0</v>
      </c>
      <c r="AB82" s="32">
        <f>IF((AA83&gt;(0.001+AA82)),Z82+0.01,Z82)</f>
        <v>20</v>
      </c>
      <c r="AC82" s="33">
        <f>AB82-AB81</f>
        <v>0</v>
      </c>
      <c r="AD82" s="32">
        <f>IF((AC83&gt;(0.001+AC82)),AB82+0.01,AB82)</f>
        <v>20</v>
      </c>
      <c r="AE82" s="33">
        <f>AD82-AD81</f>
        <v>0</v>
      </c>
      <c r="AF82" s="32">
        <f>IF((AE83&gt;(0.001+AE82)),AD82+0.01,AD82)</f>
        <v>20</v>
      </c>
    </row>
    <row r="83" spans="1:32" x14ac:dyDescent="0.25">
      <c r="A83" s="17">
        <v>81</v>
      </c>
      <c r="B83" s="44">
        <f>AF83</f>
        <v>20</v>
      </c>
      <c r="C83" s="42" t="b">
        <f>IF((B83-B82+0.001)&gt;(B84-B83),TRUE,1)</f>
        <v>1</v>
      </c>
      <c r="D83" s="42"/>
      <c r="E83">
        <f>IF((H83-AF83+0.001)&gt;0,0,1)</f>
        <v>0</v>
      </c>
      <c r="F83" s="42"/>
      <c r="G83" s="39">
        <f>IF(A83&gt;Udregninger!$B$5,20,Udregninger!$B$3+Udregninger!$B$3*((1-Udregninger!$B$4^(A83/Udregninger!$B$5))/(1-Udregninger!$B$4)))</f>
        <v>20</v>
      </c>
      <c r="H83" s="32">
        <f>ROUND(G83,2)</f>
        <v>20</v>
      </c>
      <c r="I83" s="33">
        <f>H83-H82</f>
        <v>0</v>
      </c>
      <c r="J83" s="32">
        <f>IF((I84&gt;(0.001+I83)),H83+0.01,H83)</f>
        <v>20</v>
      </c>
      <c r="K83" s="33">
        <f>J83-J82</f>
        <v>0</v>
      </c>
      <c r="L83" s="32">
        <f>IF((K84&gt;(0.001+K83)),J83+0.01,J83)</f>
        <v>20</v>
      </c>
      <c r="M83" s="33">
        <f>L83-L82</f>
        <v>0</v>
      </c>
      <c r="N83" s="32">
        <f>IF((M84&gt;(0.001+M83)),L83+0.01,L83)</f>
        <v>20</v>
      </c>
      <c r="O83" s="33">
        <f>N83-N82</f>
        <v>0</v>
      </c>
      <c r="P83" s="32">
        <f>IF((O84&gt;(0.001+O83)),N83+0.01,N83)</f>
        <v>20</v>
      </c>
      <c r="Q83" s="33">
        <f>P83-P82</f>
        <v>0</v>
      </c>
      <c r="R83" s="32">
        <f>IF((Q84&gt;(0.001+Q83)),P83+0.01,P83)</f>
        <v>20</v>
      </c>
      <c r="S83" s="33">
        <f>R83-R82</f>
        <v>0</v>
      </c>
      <c r="T83" s="32">
        <f>IF((S84&gt;(0.001+S83)),R83+0.01,R83)</f>
        <v>20</v>
      </c>
      <c r="U83" s="33">
        <f>T83-T82</f>
        <v>0</v>
      </c>
      <c r="V83" s="32">
        <f>IF((U84&gt;(0.001+U83)),T83+0.01,T83)</f>
        <v>20</v>
      </c>
      <c r="W83" s="33">
        <f>V83-V82</f>
        <v>0</v>
      </c>
      <c r="X83" s="32">
        <f>IF((W84&gt;(0.001+W83)),V83+0.01,V83)</f>
        <v>20</v>
      </c>
      <c r="Y83" s="33">
        <f>X83-X82</f>
        <v>0</v>
      </c>
      <c r="Z83" s="32">
        <f>IF((Y84&gt;(0.001+Y83)),X83+0.01,X83)</f>
        <v>20</v>
      </c>
      <c r="AA83" s="33">
        <f>Z83-Z82</f>
        <v>0</v>
      </c>
      <c r="AB83" s="32">
        <f>IF((AA84&gt;(0.001+AA83)),Z83+0.01,Z83)</f>
        <v>20</v>
      </c>
      <c r="AC83" s="33">
        <f>AB83-AB82</f>
        <v>0</v>
      </c>
      <c r="AD83" s="32">
        <f>IF((AC84&gt;(0.001+AC83)),AB83+0.01,AB83)</f>
        <v>20</v>
      </c>
      <c r="AE83" s="33">
        <f>AD83-AD82</f>
        <v>0</v>
      </c>
      <c r="AF83" s="32">
        <f>IF((AE84&gt;(0.001+AE83)),AD83+0.01,AD83)</f>
        <v>20</v>
      </c>
    </row>
    <row r="84" spans="1:32" x14ac:dyDescent="0.25">
      <c r="A84" s="17">
        <v>82</v>
      </c>
      <c r="B84" s="44">
        <f>AF84</f>
        <v>20</v>
      </c>
      <c r="C84" s="42" t="b">
        <f>IF((B84-B83+0.001)&gt;(B85-B84),TRUE,1)</f>
        <v>1</v>
      </c>
      <c r="D84" s="42"/>
      <c r="E84">
        <f>IF((H84-AF84+0.001)&gt;0,0,1)</f>
        <v>0</v>
      </c>
      <c r="F84" s="42"/>
      <c r="G84" s="39">
        <f>IF(A84&gt;Udregninger!$B$5,20,Udregninger!$B$3+Udregninger!$B$3*((1-Udregninger!$B$4^(A84/Udregninger!$B$5))/(1-Udregninger!$B$4)))</f>
        <v>20</v>
      </c>
      <c r="H84" s="32">
        <f>ROUND(G84,2)</f>
        <v>20</v>
      </c>
      <c r="I84" s="33">
        <f>H84-H83</f>
        <v>0</v>
      </c>
      <c r="J84" s="32">
        <f>IF((I85&gt;(0.001+I84)),H84+0.01,H84)</f>
        <v>20</v>
      </c>
      <c r="K84" s="33">
        <f>J84-J83</f>
        <v>0</v>
      </c>
      <c r="L84" s="32">
        <f>IF((K85&gt;(0.001+K84)),J84+0.01,J84)</f>
        <v>20</v>
      </c>
      <c r="M84" s="33">
        <f>L84-L83</f>
        <v>0</v>
      </c>
      <c r="N84" s="32">
        <f>IF((M85&gt;(0.001+M84)),L84+0.01,L84)</f>
        <v>20</v>
      </c>
      <c r="O84" s="33">
        <f>N84-N83</f>
        <v>0</v>
      </c>
      <c r="P84" s="32">
        <f>IF((O85&gt;(0.001+O84)),N84+0.01,N84)</f>
        <v>20</v>
      </c>
      <c r="Q84" s="33">
        <f>P84-P83</f>
        <v>0</v>
      </c>
      <c r="R84" s="32">
        <f>IF((Q85&gt;(0.001+Q84)),P84+0.01,P84)</f>
        <v>20</v>
      </c>
      <c r="S84" s="33">
        <f>R84-R83</f>
        <v>0</v>
      </c>
      <c r="T84" s="32">
        <f>IF((S85&gt;(0.001+S84)),R84+0.01,R84)</f>
        <v>20</v>
      </c>
      <c r="U84" s="33">
        <f>T84-T83</f>
        <v>0</v>
      </c>
      <c r="V84" s="32">
        <f>IF((U85&gt;(0.001+U84)),T84+0.01,T84)</f>
        <v>20</v>
      </c>
      <c r="W84" s="33">
        <f>V84-V83</f>
        <v>0</v>
      </c>
      <c r="X84" s="32">
        <f>IF((W85&gt;(0.001+W84)),V84+0.01,V84)</f>
        <v>20</v>
      </c>
      <c r="Y84" s="33">
        <f>X84-X83</f>
        <v>0</v>
      </c>
      <c r="Z84" s="32">
        <f>IF((Y85&gt;(0.001+Y84)),X84+0.01,X84)</f>
        <v>20</v>
      </c>
      <c r="AA84" s="33">
        <f>Z84-Z83</f>
        <v>0</v>
      </c>
      <c r="AB84" s="32">
        <f>IF((AA85&gt;(0.001+AA84)),Z84+0.01,Z84)</f>
        <v>20</v>
      </c>
      <c r="AC84" s="33">
        <f>AB84-AB83</f>
        <v>0</v>
      </c>
      <c r="AD84" s="32">
        <f>IF((AC85&gt;(0.001+AC84)),AB84+0.01,AB84)</f>
        <v>20</v>
      </c>
      <c r="AE84" s="33">
        <f>AD84-AD83</f>
        <v>0</v>
      </c>
      <c r="AF84" s="32">
        <f>IF((AE85&gt;(0.001+AE84)),AD84+0.01,AD84)</f>
        <v>20</v>
      </c>
    </row>
    <row r="85" spans="1:32" x14ac:dyDescent="0.25">
      <c r="A85" s="17">
        <v>83</v>
      </c>
      <c r="B85" s="44">
        <f>AF85</f>
        <v>20</v>
      </c>
      <c r="C85" s="42" t="b">
        <f>IF((B85-B84+0.001)&gt;(B86-B85),TRUE,1)</f>
        <v>1</v>
      </c>
      <c r="D85" s="42"/>
      <c r="E85">
        <f>IF((H85-AF85+0.001)&gt;0,0,1)</f>
        <v>0</v>
      </c>
      <c r="F85" s="42"/>
      <c r="G85" s="39">
        <f>IF(A85&gt;Udregninger!$B$5,20,Udregninger!$B$3+Udregninger!$B$3*((1-Udregninger!$B$4^(A85/Udregninger!$B$5))/(1-Udregninger!$B$4)))</f>
        <v>20</v>
      </c>
      <c r="H85" s="32">
        <f>ROUND(G85,2)</f>
        <v>20</v>
      </c>
      <c r="I85" s="33">
        <f>H85-H84</f>
        <v>0</v>
      </c>
      <c r="J85" s="32">
        <f>IF((I86&gt;(0.001+I85)),H85+0.01,H85)</f>
        <v>20</v>
      </c>
      <c r="K85" s="33">
        <f>J85-J84</f>
        <v>0</v>
      </c>
      <c r="L85" s="32">
        <f>IF((K86&gt;(0.001+K85)),J85+0.01,J85)</f>
        <v>20</v>
      </c>
      <c r="M85" s="33">
        <f>L85-L84</f>
        <v>0</v>
      </c>
      <c r="N85" s="32">
        <f>IF((M86&gt;(0.001+M85)),L85+0.01,L85)</f>
        <v>20</v>
      </c>
      <c r="O85" s="33">
        <f>N85-N84</f>
        <v>0</v>
      </c>
      <c r="P85" s="32">
        <f>IF((O86&gt;(0.001+O85)),N85+0.01,N85)</f>
        <v>20</v>
      </c>
      <c r="Q85" s="33">
        <f>P85-P84</f>
        <v>0</v>
      </c>
      <c r="R85" s="32">
        <f>IF((Q86&gt;(0.001+Q85)),P85+0.01,P85)</f>
        <v>20</v>
      </c>
      <c r="S85" s="33">
        <f>R85-R84</f>
        <v>0</v>
      </c>
      <c r="T85" s="32">
        <f>IF((S86&gt;(0.001+S85)),R85+0.01,R85)</f>
        <v>20</v>
      </c>
      <c r="U85" s="33">
        <f>T85-T84</f>
        <v>0</v>
      </c>
      <c r="V85" s="32">
        <f>IF((U86&gt;(0.001+U85)),T85+0.01,T85)</f>
        <v>20</v>
      </c>
      <c r="W85" s="33">
        <f>V85-V84</f>
        <v>0</v>
      </c>
      <c r="X85" s="32">
        <f>IF((W86&gt;(0.001+W85)),V85+0.01,V85)</f>
        <v>20</v>
      </c>
      <c r="Y85" s="33">
        <f>X85-X84</f>
        <v>0</v>
      </c>
      <c r="Z85" s="32">
        <f>IF((Y86&gt;(0.001+Y85)),X85+0.01,X85)</f>
        <v>20</v>
      </c>
      <c r="AA85" s="33">
        <f>Z85-Z84</f>
        <v>0</v>
      </c>
      <c r="AB85" s="32">
        <f>IF((AA86&gt;(0.001+AA85)),Z85+0.01,Z85)</f>
        <v>20</v>
      </c>
      <c r="AC85" s="33">
        <f>AB85-AB84</f>
        <v>0</v>
      </c>
      <c r="AD85" s="32">
        <f>IF((AC86&gt;(0.001+AC85)),AB85+0.01,AB85)</f>
        <v>20</v>
      </c>
      <c r="AE85" s="33">
        <f>AD85-AD84</f>
        <v>0</v>
      </c>
      <c r="AF85" s="32">
        <f>IF((AE86&gt;(0.001+AE85)),AD85+0.01,AD85)</f>
        <v>20</v>
      </c>
    </row>
    <row r="86" spans="1:32" x14ac:dyDescent="0.25">
      <c r="A86" s="17">
        <v>84</v>
      </c>
      <c r="B86" s="44">
        <f>AF86</f>
        <v>20</v>
      </c>
      <c r="C86" s="42" t="b">
        <f>IF((B86-B85+0.001)&gt;(B87-B86),TRUE,1)</f>
        <v>1</v>
      </c>
      <c r="D86" s="42"/>
      <c r="E86">
        <f>IF((H86-AF86+0.001)&gt;0,0,1)</f>
        <v>0</v>
      </c>
      <c r="F86" s="42"/>
      <c r="G86" s="39">
        <f>IF(A86&gt;Udregninger!$B$5,20,Udregninger!$B$3+Udregninger!$B$3*((1-Udregninger!$B$4^(A86/Udregninger!$B$5))/(1-Udregninger!$B$4)))</f>
        <v>20</v>
      </c>
      <c r="H86" s="32">
        <f>ROUND(G86,2)</f>
        <v>20</v>
      </c>
      <c r="I86" s="33">
        <f>H86-H85</f>
        <v>0</v>
      </c>
      <c r="J86" s="32">
        <f>IF((I87&gt;(0.001+I86)),H86+0.01,H86)</f>
        <v>20</v>
      </c>
      <c r="K86" s="33">
        <f>J86-J85</f>
        <v>0</v>
      </c>
      <c r="L86" s="32">
        <f>IF((K87&gt;(0.001+K86)),J86+0.01,J86)</f>
        <v>20</v>
      </c>
      <c r="M86" s="33">
        <f>L86-L85</f>
        <v>0</v>
      </c>
      <c r="N86" s="32">
        <f>IF((M87&gt;(0.001+M86)),L86+0.01,L86)</f>
        <v>20</v>
      </c>
      <c r="O86" s="33">
        <f>N86-N85</f>
        <v>0</v>
      </c>
      <c r="P86" s="32">
        <f>IF((O87&gt;(0.001+O86)),N86+0.01,N86)</f>
        <v>20</v>
      </c>
      <c r="Q86" s="33">
        <f>P86-P85</f>
        <v>0</v>
      </c>
      <c r="R86" s="32">
        <f>IF((Q87&gt;(0.001+Q86)),P86+0.01,P86)</f>
        <v>20</v>
      </c>
      <c r="S86" s="33">
        <f>R86-R85</f>
        <v>0</v>
      </c>
      <c r="T86" s="32">
        <f>IF((S87&gt;(0.001+S86)),R86+0.01,R86)</f>
        <v>20</v>
      </c>
      <c r="U86" s="33">
        <f>T86-T85</f>
        <v>0</v>
      </c>
      <c r="V86" s="32">
        <f>IF((U87&gt;(0.001+U86)),T86+0.01,T86)</f>
        <v>20</v>
      </c>
      <c r="W86" s="33">
        <f>V86-V85</f>
        <v>0</v>
      </c>
      <c r="X86" s="32">
        <f>IF((W87&gt;(0.001+W86)),V86+0.01,V86)</f>
        <v>20</v>
      </c>
      <c r="Y86" s="33">
        <f>X86-X85</f>
        <v>0</v>
      </c>
      <c r="Z86" s="32">
        <f>IF((Y87&gt;(0.001+Y86)),X86+0.01,X86)</f>
        <v>20</v>
      </c>
      <c r="AA86" s="33">
        <f>Z86-Z85</f>
        <v>0</v>
      </c>
      <c r="AB86" s="32">
        <f>IF((AA87&gt;(0.001+AA86)),Z86+0.01,Z86)</f>
        <v>20</v>
      </c>
      <c r="AC86" s="33">
        <f>AB86-AB85</f>
        <v>0</v>
      </c>
      <c r="AD86" s="32">
        <f>IF((AC87&gt;(0.001+AC86)),AB86+0.01,AB86)</f>
        <v>20</v>
      </c>
      <c r="AE86" s="33">
        <f>AD86-AD85</f>
        <v>0</v>
      </c>
      <c r="AF86" s="32">
        <f>IF((AE87&gt;(0.001+AE86)),AD86+0.01,AD86)</f>
        <v>20</v>
      </c>
    </row>
    <row r="87" spans="1:32" x14ac:dyDescent="0.25">
      <c r="A87" s="17">
        <v>85</v>
      </c>
      <c r="B87" s="44">
        <f>AF87</f>
        <v>20</v>
      </c>
      <c r="C87" s="42" t="b">
        <f>IF((B87-B86+0.001)&gt;(B88-B87),TRUE,1)</f>
        <v>1</v>
      </c>
      <c r="D87" s="42"/>
      <c r="E87">
        <f>IF((H87-AF87+0.001)&gt;0,0,1)</f>
        <v>0</v>
      </c>
      <c r="F87" s="42"/>
      <c r="G87" s="39">
        <f>IF(A87&gt;Udregninger!$B$5,20,Udregninger!$B$3+Udregninger!$B$3*((1-Udregninger!$B$4^(A87/Udregninger!$B$5))/(1-Udregninger!$B$4)))</f>
        <v>20</v>
      </c>
      <c r="H87" s="32">
        <f>ROUND(G87,2)</f>
        <v>20</v>
      </c>
      <c r="I87" s="33">
        <f>H87-H86</f>
        <v>0</v>
      </c>
      <c r="J87" s="32">
        <f>IF((I88&gt;(0.001+I87)),H87+0.01,H87)</f>
        <v>20</v>
      </c>
      <c r="K87" s="33">
        <f>J87-J86</f>
        <v>0</v>
      </c>
      <c r="L87" s="32">
        <f>IF((K88&gt;(0.001+K87)),J87+0.01,J87)</f>
        <v>20</v>
      </c>
      <c r="M87" s="33">
        <f>L87-L86</f>
        <v>0</v>
      </c>
      <c r="N87" s="32">
        <f>IF((M88&gt;(0.001+M87)),L87+0.01,L87)</f>
        <v>20</v>
      </c>
      <c r="O87" s="33">
        <f>N87-N86</f>
        <v>0</v>
      </c>
      <c r="P87" s="32">
        <f>IF((O88&gt;(0.001+O87)),N87+0.01,N87)</f>
        <v>20</v>
      </c>
      <c r="Q87" s="33">
        <f>P87-P86</f>
        <v>0</v>
      </c>
      <c r="R87" s="32">
        <f>IF((Q88&gt;(0.001+Q87)),P87+0.01,P87)</f>
        <v>20</v>
      </c>
      <c r="S87" s="33">
        <f>R87-R86</f>
        <v>0</v>
      </c>
      <c r="T87" s="32">
        <f>IF((S88&gt;(0.001+S87)),R87+0.01,R87)</f>
        <v>20</v>
      </c>
      <c r="U87" s="33">
        <f>T87-T86</f>
        <v>0</v>
      </c>
      <c r="V87" s="32">
        <f>IF((U88&gt;(0.001+U87)),T87+0.01,T87)</f>
        <v>20</v>
      </c>
      <c r="W87" s="33">
        <f>V87-V86</f>
        <v>0</v>
      </c>
      <c r="X87" s="32">
        <f>IF((W88&gt;(0.001+W87)),V87+0.01,V87)</f>
        <v>20</v>
      </c>
      <c r="Y87" s="33">
        <f>X87-X86</f>
        <v>0</v>
      </c>
      <c r="Z87" s="32">
        <f>IF((Y88&gt;(0.001+Y87)),X87+0.01,X87)</f>
        <v>20</v>
      </c>
      <c r="AA87" s="33">
        <f>Z87-Z86</f>
        <v>0</v>
      </c>
      <c r="AB87" s="32">
        <f>IF((AA88&gt;(0.001+AA87)),Z87+0.01,Z87)</f>
        <v>20</v>
      </c>
      <c r="AC87" s="33">
        <f>AB87-AB86</f>
        <v>0</v>
      </c>
      <c r="AD87" s="32">
        <f>IF((AC88&gt;(0.001+AC87)),AB87+0.01,AB87)</f>
        <v>20</v>
      </c>
      <c r="AE87" s="33">
        <f>AD87-AD86</f>
        <v>0</v>
      </c>
      <c r="AF87" s="32">
        <f>IF((AE88&gt;(0.001+AE87)),AD87+0.01,AD87)</f>
        <v>20</v>
      </c>
    </row>
    <row r="88" spans="1:32" x14ac:dyDescent="0.25">
      <c r="A88" s="17">
        <v>86</v>
      </c>
      <c r="B88" s="44">
        <f>AF88</f>
        <v>20</v>
      </c>
      <c r="C88" s="42" t="b">
        <f>IF((B88-B87+0.001)&gt;(B89-B88),TRUE,1)</f>
        <v>1</v>
      </c>
      <c r="D88" s="42"/>
      <c r="E88">
        <f>IF((H88-AF88+0.001)&gt;0,0,1)</f>
        <v>0</v>
      </c>
      <c r="F88" s="42"/>
      <c r="G88" s="39">
        <f>IF(A88&gt;Udregninger!$B$5,20,Udregninger!$B$3+Udregninger!$B$3*((1-Udregninger!$B$4^(A88/Udregninger!$B$5))/(1-Udregninger!$B$4)))</f>
        <v>20</v>
      </c>
      <c r="H88" s="32">
        <f>ROUND(G88,2)</f>
        <v>20</v>
      </c>
      <c r="I88" s="33">
        <f>H88-H87</f>
        <v>0</v>
      </c>
      <c r="J88" s="32">
        <f>IF((I89&gt;(0.001+I88)),H88+0.01,H88)</f>
        <v>20</v>
      </c>
      <c r="K88" s="33">
        <f>J88-J87</f>
        <v>0</v>
      </c>
      <c r="L88" s="32">
        <f>IF((K89&gt;(0.001+K88)),J88+0.01,J88)</f>
        <v>20</v>
      </c>
      <c r="M88" s="33">
        <f>L88-L87</f>
        <v>0</v>
      </c>
      <c r="N88" s="32">
        <f>IF((M89&gt;(0.001+M88)),L88+0.01,L88)</f>
        <v>20</v>
      </c>
      <c r="O88" s="33">
        <f>N88-N87</f>
        <v>0</v>
      </c>
      <c r="P88" s="32">
        <f>IF((O89&gt;(0.001+O88)),N88+0.01,N88)</f>
        <v>20</v>
      </c>
      <c r="Q88" s="33">
        <f>P88-P87</f>
        <v>0</v>
      </c>
      <c r="R88" s="32">
        <f>IF((Q89&gt;(0.001+Q88)),P88+0.01,P88)</f>
        <v>20</v>
      </c>
      <c r="S88" s="33">
        <f>R88-R87</f>
        <v>0</v>
      </c>
      <c r="T88" s="32">
        <f>IF((S89&gt;(0.001+S88)),R88+0.01,R88)</f>
        <v>20</v>
      </c>
      <c r="U88" s="33">
        <f>T88-T87</f>
        <v>0</v>
      </c>
      <c r="V88" s="32">
        <f>IF((U89&gt;(0.001+U88)),T88+0.01,T88)</f>
        <v>20</v>
      </c>
      <c r="W88" s="33">
        <f>V88-V87</f>
        <v>0</v>
      </c>
      <c r="X88" s="32">
        <f>IF((W89&gt;(0.001+W88)),V88+0.01,V88)</f>
        <v>20</v>
      </c>
      <c r="Y88" s="33">
        <f>X88-X87</f>
        <v>0</v>
      </c>
      <c r="Z88" s="32">
        <f>IF((Y89&gt;(0.001+Y88)),X88+0.01,X88)</f>
        <v>20</v>
      </c>
      <c r="AA88" s="33">
        <f>Z88-Z87</f>
        <v>0</v>
      </c>
      <c r="AB88" s="32">
        <f>IF((AA89&gt;(0.001+AA88)),Z88+0.01,Z88)</f>
        <v>20</v>
      </c>
      <c r="AC88" s="33">
        <f>AB88-AB87</f>
        <v>0</v>
      </c>
      <c r="AD88" s="32">
        <f>IF((AC89&gt;(0.001+AC88)),AB88+0.01,AB88)</f>
        <v>20</v>
      </c>
      <c r="AE88" s="33">
        <f>AD88-AD87</f>
        <v>0</v>
      </c>
      <c r="AF88" s="32">
        <f>IF((AE89&gt;(0.001+AE88)),AD88+0.01,AD88)</f>
        <v>20</v>
      </c>
    </row>
    <row r="89" spans="1:32" x14ac:dyDescent="0.25">
      <c r="A89" s="17">
        <v>87</v>
      </c>
      <c r="B89" s="44">
        <f>AF89</f>
        <v>20</v>
      </c>
      <c r="C89" s="42" t="b">
        <f>IF((B89-B88+0.001)&gt;(B90-B89),TRUE,1)</f>
        <v>1</v>
      </c>
      <c r="D89" s="42"/>
      <c r="E89">
        <f>IF((H89-AF89+0.001)&gt;0,0,1)</f>
        <v>0</v>
      </c>
      <c r="F89" s="42"/>
      <c r="G89" s="39">
        <f>IF(A89&gt;Udregninger!$B$5,20,Udregninger!$B$3+Udregninger!$B$3*((1-Udregninger!$B$4^(A89/Udregninger!$B$5))/(1-Udregninger!$B$4)))</f>
        <v>20</v>
      </c>
      <c r="H89" s="32">
        <f>ROUND(G89,2)</f>
        <v>20</v>
      </c>
      <c r="I89" s="33">
        <f>H89-H88</f>
        <v>0</v>
      </c>
      <c r="J89" s="32">
        <f>IF((I90&gt;(0.001+I89)),H89+0.01,H89)</f>
        <v>20</v>
      </c>
      <c r="K89" s="33">
        <f>J89-J88</f>
        <v>0</v>
      </c>
      <c r="L89" s="32">
        <f>IF((K90&gt;(0.001+K89)),J89+0.01,J89)</f>
        <v>20</v>
      </c>
      <c r="M89" s="33">
        <f>L89-L88</f>
        <v>0</v>
      </c>
      <c r="N89" s="32">
        <f>IF((M90&gt;(0.001+M89)),L89+0.01,L89)</f>
        <v>20</v>
      </c>
      <c r="O89" s="33">
        <f>N89-N88</f>
        <v>0</v>
      </c>
      <c r="P89" s="32">
        <f>IF((O90&gt;(0.001+O89)),N89+0.01,N89)</f>
        <v>20</v>
      </c>
      <c r="Q89" s="33">
        <f>P89-P88</f>
        <v>0</v>
      </c>
      <c r="R89" s="32">
        <f>IF((Q90&gt;(0.001+Q89)),P89+0.01,P89)</f>
        <v>20</v>
      </c>
      <c r="S89" s="33">
        <f>R89-R88</f>
        <v>0</v>
      </c>
      <c r="T89" s="32">
        <f>IF((S90&gt;(0.001+S89)),R89+0.01,R89)</f>
        <v>20</v>
      </c>
      <c r="U89" s="33">
        <f>T89-T88</f>
        <v>0</v>
      </c>
      <c r="V89" s="32">
        <f>IF((U90&gt;(0.001+U89)),T89+0.01,T89)</f>
        <v>20</v>
      </c>
      <c r="W89" s="33">
        <f>V89-V88</f>
        <v>0</v>
      </c>
      <c r="X89" s="32">
        <f>IF((W90&gt;(0.001+W89)),V89+0.01,V89)</f>
        <v>20</v>
      </c>
      <c r="Y89" s="33">
        <f>X89-X88</f>
        <v>0</v>
      </c>
      <c r="Z89" s="32">
        <f>IF((Y90&gt;(0.001+Y89)),X89+0.01,X89)</f>
        <v>20</v>
      </c>
      <c r="AA89" s="33">
        <f>Z89-Z88</f>
        <v>0</v>
      </c>
      <c r="AB89" s="32">
        <f>IF((AA90&gt;(0.001+AA89)),Z89+0.01,Z89)</f>
        <v>20</v>
      </c>
      <c r="AC89" s="33">
        <f>AB89-AB88</f>
        <v>0</v>
      </c>
      <c r="AD89" s="32">
        <f>IF((AC90&gt;(0.001+AC89)),AB89+0.01,AB89)</f>
        <v>20</v>
      </c>
      <c r="AE89" s="33">
        <f>AD89-AD88</f>
        <v>0</v>
      </c>
      <c r="AF89" s="32">
        <f>IF((AE90&gt;(0.001+AE89)),AD89+0.01,AD89)</f>
        <v>20</v>
      </c>
    </row>
    <row r="90" spans="1:32" x14ac:dyDescent="0.25">
      <c r="A90" s="17">
        <v>88</v>
      </c>
      <c r="B90" s="44">
        <f>AF90</f>
        <v>20</v>
      </c>
      <c r="C90" s="42" t="b">
        <f>IF((B90-B89+0.001)&gt;(B91-B90),TRUE,1)</f>
        <v>1</v>
      </c>
      <c r="D90" s="42"/>
      <c r="E90">
        <f>IF((H90-AF90+0.001)&gt;0,0,1)</f>
        <v>0</v>
      </c>
      <c r="F90" s="42"/>
      <c r="G90" s="39">
        <f>IF(A90&gt;Udregninger!$B$5,20,Udregninger!$B$3+Udregninger!$B$3*((1-Udregninger!$B$4^(A90/Udregninger!$B$5))/(1-Udregninger!$B$4)))</f>
        <v>20</v>
      </c>
      <c r="H90" s="32">
        <f>ROUND(G90,2)</f>
        <v>20</v>
      </c>
      <c r="I90" s="33">
        <f>H90-H89</f>
        <v>0</v>
      </c>
      <c r="J90" s="32">
        <f>IF((I91&gt;(0.001+I90)),H90+0.01,H90)</f>
        <v>20</v>
      </c>
      <c r="K90" s="33">
        <f>J90-J89</f>
        <v>0</v>
      </c>
      <c r="L90" s="32">
        <f>IF((K91&gt;(0.001+K90)),J90+0.01,J90)</f>
        <v>20</v>
      </c>
      <c r="M90" s="33">
        <f>L90-L89</f>
        <v>0</v>
      </c>
      <c r="N90" s="32">
        <f>IF((M91&gt;(0.001+M90)),L90+0.01,L90)</f>
        <v>20</v>
      </c>
      <c r="O90" s="33">
        <f>N90-N89</f>
        <v>0</v>
      </c>
      <c r="P90" s="32">
        <f>IF((O91&gt;(0.001+O90)),N90+0.01,N90)</f>
        <v>20</v>
      </c>
      <c r="Q90" s="33">
        <f>P90-P89</f>
        <v>0</v>
      </c>
      <c r="R90" s="32">
        <f>IF((Q91&gt;(0.001+Q90)),P90+0.01,P90)</f>
        <v>20</v>
      </c>
      <c r="S90" s="33">
        <f>R90-R89</f>
        <v>0</v>
      </c>
      <c r="T90" s="32">
        <f>IF((S91&gt;(0.001+S90)),R90+0.01,R90)</f>
        <v>20</v>
      </c>
      <c r="U90" s="33">
        <f>T90-T89</f>
        <v>0</v>
      </c>
      <c r="V90" s="32">
        <f>IF((U91&gt;(0.001+U90)),T90+0.01,T90)</f>
        <v>20</v>
      </c>
      <c r="W90" s="33">
        <f>V90-V89</f>
        <v>0</v>
      </c>
      <c r="X90" s="32">
        <f>IF((W91&gt;(0.001+W90)),V90+0.01,V90)</f>
        <v>20</v>
      </c>
      <c r="Y90" s="33">
        <f>X90-X89</f>
        <v>0</v>
      </c>
      <c r="Z90" s="32">
        <f>IF((Y91&gt;(0.001+Y90)),X90+0.01,X90)</f>
        <v>20</v>
      </c>
      <c r="AA90" s="33">
        <f>Z90-Z89</f>
        <v>0</v>
      </c>
      <c r="AB90" s="32">
        <f>IF((AA91&gt;(0.001+AA90)),Z90+0.01,Z90)</f>
        <v>20</v>
      </c>
      <c r="AC90" s="33">
        <f>AB90-AB89</f>
        <v>0</v>
      </c>
      <c r="AD90" s="32">
        <f>IF((AC91&gt;(0.001+AC90)),AB90+0.01,AB90)</f>
        <v>20</v>
      </c>
      <c r="AE90" s="33">
        <f>AD90-AD89</f>
        <v>0</v>
      </c>
      <c r="AF90" s="32">
        <f>IF((AE91&gt;(0.001+AE90)),AD90+0.01,AD90)</f>
        <v>20</v>
      </c>
    </row>
    <row r="91" spans="1:32" x14ac:dyDescent="0.25">
      <c r="A91" s="17">
        <v>89</v>
      </c>
      <c r="B91" s="44">
        <f>AF91</f>
        <v>20</v>
      </c>
      <c r="C91" s="42" t="b">
        <f>IF((B91-B90+0.001)&gt;(B92-B91),TRUE,1)</f>
        <v>1</v>
      </c>
      <c r="D91" s="42"/>
      <c r="E91">
        <f>IF((H91-AF91+0.001)&gt;0,0,1)</f>
        <v>0</v>
      </c>
      <c r="F91" s="42"/>
      <c r="G91" s="39">
        <f>IF(A91&gt;Udregninger!$B$5,20,Udregninger!$B$3+Udregninger!$B$3*((1-Udregninger!$B$4^(A91/Udregninger!$B$5))/(1-Udregninger!$B$4)))</f>
        <v>20</v>
      </c>
      <c r="H91" s="32">
        <f>ROUND(G91,2)</f>
        <v>20</v>
      </c>
      <c r="I91" s="33">
        <f>H91-H90</f>
        <v>0</v>
      </c>
      <c r="J91" s="32">
        <f>IF((I92&gt;(0.001+I91)),H91+0.01,H91)</f>
        <v>20</v>
      </c>
      <c r="K91" s="33">
        <f>J91-J90</f>
        <v>0</v>
      </c>
      <c r="L91" s="32">
        <f>IF((K92&gt;(0.001+K91)),J91+0.01,J91)</f>
        <v>20</v>
      </c>
      <c r="M91" s="33">
        <f>L91-L90</f>
        <v>0</v>
      </c>
      <c r="N91" s="32">
        <f>IF((M92&gt;(0.001+M91)),L91+0.01,L91)</f>
        <v>20</v>
      </c>
      <c r="O91" s="33">
        <f>N91-N90</f>
        <v>0</v>
      </c>
      <c r="P91" s="32">
        <f>IF((O92&gt;(0.001+O91)),N91+0.01,N91)</f>
        <v>20</v>
      </c>
      <c r="Q91" s="33">
        <f>P91-P90</f>
        <v>0</v>
      </c>
      <c r="R91" s="32">
        <f>IF((Q92&gt;(0.001+Q91)),P91+0.01,P91)</f>
        <v>20</v>
      </c>
      <c r="S91" s="33">
        <f>R91-R90</f>
        <v>0</v>
      </c>
      <c r="T91" s="32">
        <f>IF((S92&gt;(0.001+S91)),R91+0.01,R91)</f>
        <v>20</v>
      </c>
      <c r="U91" s="33">
        <f>T91-T90</f>
        <v>0</v>
      </c>
      <c r="V91" s="32">
        <f>IF((U92&gt;(0.001+U91)),T91+0.01,T91)</f>
        <v>20</v>
      </c>
      <c r="W91" s="33">
        <f>V91-V90</f>
        <v>0</v>
      </c>
      <c r="X91" s="32">
        <f>IF((W92&gt;(0.001+W91)),V91+0.01,V91)</f>
        <v>20</v>
      </c>
      <c r="Y91" s="33">
        <f>X91-X90</f>
        <v>0</v>
      </c>
      <c r="Z91" s="32">
        <f>IF((Y92&gt;(0.001+Y91)),X91+0.01,X91)</f>
        <v>20</v>
      </c>
      <c r="AA91" s="33">
        <f>Z91-Z90</f>
        <v>0</v>
      </c>
      <c r="AB91" s="32">
        <f>IF((AA92&gt;(0.001+AA91)),Z91+0.01,Z91)</f>
        <v>20</v>
      </c>
      <c r="AC91" s="33">
        <f>AB91-AB90</f>
        <v>0</v>
      </c>
      <c r="AD91" s="32">
        <f>IF((AC92&gt;(0.001+AC91)),AB91+0.01,AB91)</f>
        <v>20</v>
      </c>
      <c r="AE91" s="33">
        <f>AD91-AD90</f>
        <v>0</v>
      </c>
      <c r="AF91" s="32">
        <f>IF((AE92&gt;(0.001+AE91)),AD91+0.01,AD91)</f>
        <v>20</v>
      </c>
    </row>
    <row r="92" spans="1:32" x14ac:dyDescent="0.25">
      <c r="A92" s="17">
        <v>90</v>
      </c>
      <c r="B92" s="44">
        <f>AF92</f>
        <v>20</v>
      </c>
      <c r="C92" s="42" t="b">
        <f>IF((B92-B91+0.001)&gt;(B93-B92),TRUE,1)</f>
        <v>1</v>
      </c>
      <c r="D92" s="42"/>
      <c r="E92">
        <f>IF((H92-AF92+0.001)&gt;0,0,1)</f>
        <v>0</v>
      </c>
      <c r="F92" s="42"/>
      <c r="G92" s="39">
        <f>IF(A92&gt;Udregninger!$B$5,20,Udregninger!$B$3+Udregninger!$B$3*((1-Udregninger!$B$4^(A92/Udregninger!$B$5))/(1-Udregninger!$B$4)))</f>
        <v>20</v>
      </c>
      <c r="H92" s="32">
        <f>ROUND(G92,2)</f>
        <v>20</v>
      </c>
      <c r="I92" s="33">
        <f>H92-H91</f>
        <v>0</v>
      </c>
      <c r="J92" s="32">
        <f>IF((I93&gt;(0.001+I92)),H92+0.01,H92)</f>
        <v>20</v>
      </c>
      <c r="K92" s="33">
        <f>J92-J91</f>
        <v>0</v>
      </c>
      <c r="L92" s="32">
        <f>IF((K93&gt;(0.001+K92)),J92+0.01,J92)</f>
        <v>20</v>
      </c>
      <c r="M92" s="33">
        <f>L92-L91</f>
        <v>0</v>
      </c>
      <c r="N92" s="32">
        <f>IF((M93&gt;(0.001+M92)),L92+0.01,L92)</f>
        <v>20</v>
      </c>
      <c r="O92" s="33">
        <f>N92-N91</f>
        <v>0</v>
      </c>
      <c r="P92" s="32">
        <f>IF((O93&gt;(0.001+O92)),N92+0.01,N92)</f>
        <v>20</v>
      </c>
      <c r="Q92" s="33">
        <f>P92-P91</f>
        <v>0</v>
      </c>
      <c r="R92" s="32">
        <f>IF((Q93&gt;(0.001+Q92)),P92+0.01,P92)</f>
        <v>20</v>
      </c>
      <c r="S92" s="33">
        <f>R92-R91</f>
        <v>0</v>
      </c>
      <c r="T92" s="32">
        <f>IF((S93&gt;(0.001+S92)),R92+0.01,R92)</f>
        <v>20</v>
      </c>
      <c r="U92" s="33">
        <f>T92-T91</f>
        <v>0</v>
      </c>
      <c r="V92" s="32">
        <f>IF((U93&gt;(0.001+U92)),T92+0.01,T92)</f>
        <v>20</v>
      </c>
      <c r="W92" s="33">
        <f>V92-V91</f>
        <v>0</v>
      </c>
      <c r="X92" s="32">
        <f>IF((W93&gt;(0.001+W92)),V92+0.01,V92)</f>
        <v>20</v>
      </c>
      <c r="Y92" s="33">
        <f>X92-X91</f>
        <v>0</v>
      </c>
      <c r="Z92" s="32">
        <f>IF((Y93&gt;(0.001+Y92)),X92+0.01,X92)</f>
        <v>20</v>
      </c>
      <c r="AA92" s="33">
        <f>Z92-Z91</f>
        <v>0</v>
      </c>
      <c r="AB92" s="32">
        <f>IF((AA93&gt;(0.001+AA92)),Z92+0.01,Z92)</f>
        <v>20</v>
      </c>
      <c r="AC92" s="33">
        <f>AB92-AB91</f>
        <v>0</v>
      </c>
      <c r="AD92" s="32">
        <f>IF((AC93&gt;(0.001+AC92)),AB92+0.01,AB92)</f>
        <v>20</v>
      </c>
      <c r="AE92" s="33">
        <f>AD92-AD91</f>
        <v>0</v>
      </c>
      <c r="AF92" s="32">
        <f>IF((AE93&gt;(0.001+AE92)),AD92+0.01,AD92)</f>
        <v>20</v>
      </c>
    </row>
    <row r="93" spans="1:32" x14ac:dyDescent="0.25">
      <c r="A93" s="17">
        <v>91</v>
      </c>
      <c r="B93" s="44">
        <f>AF93</f>
        <v>20</v>
      </c>
      <c r="C93" s="42" t="b">
        <f>IF((B93-B92+0.001)&gt;(B94-B93),TRUE,1)</f>
        <v>1</v>
      </c>
      <c r="D93" s="42"/>
      <c r="E93">
        <f>IF((H93-AF93+0.001)&gt;0,0,1)</f>
        <v>0</v>
      </c>
      <c r="F93" s="42"/>
      <c r="G93" s="39">
        <f>IF(A93&gt;Udregninger!$B$5,20,Udregninger!$B$3+Udregninger!$B$3*((1-Udregninger!$B$4^(A93/Udregninger!$B$5))/(1-Udregninger!$B$4)))</f>
        <v>20</v>
      </c>
      <c r="H93" s="32">
        <f>ROUND(G93,2)</f>
        <v>20</v>
      </c>
      <c r="I93" s="33">
        <f>H93-H92</f>
        <v>0</v>
      </c>
      <c r="J93" s="32">
        <f>IF((I94&gt;(0.001+I93)),H93+0.01,H93)</f>
        <v>20</v>
      </c>
      <c r="K93" s="33">
        <f>J93-J92</f>
        <v>0</v>
      </c>
      <c r="L93" s="32">
        <f>IF((K94&gt;(0.001+K93)),J93+0.01,J93)</f>
        <v>20</v>
      </c>
      <c r="M93" s="33">
        <f>L93-L92</f>
        <v>0</v>
      </c>
      <c r="N93" s="32">
        <f>IF((M94&gt;(0.001+M93)),L93+0.01,L93)</f>
        <v>20</v>
      </c>
      <c r="O93" s="33">
        <f>N93-N92</f>
        <v>0</v>
      </c>
      <c r="P93" s="32">
        <f>IF((O94&gt;(0.001+O93)),N93+0.01,N93)</f>
        <v>20</v>
      </c>
      <c r="Q93" s="33">
        <f>P93-P92</f>
        <v>0</v>
      </c>
      <c r="R93" s="32">
        <f>IF((Q94&gt;(0.001+Q93)),P93+0.01,P93)</f>
        <v>20</v>
      </c>
      <c r="S93" s="33">
        <f>R93-R92</f>
        <v>0</v>
      </c>
      <c r="T93" s="32">
        <f>IF((S94&gt;(0.001+S93)),R93+0.01,R93)</f>
        <v>20</v>
      </c>
      <c r="U93" s="33">
        <f>T93-T92</f>
        <v>0</v>
      </c>
      <c r="V93" s="32">
        <f>IF((U94&gt;(0.001+U93)),T93+0.01,T93)</f>
        <v>20</v>
      </c>
      <c r="W93" s="33">
        <f>V93-V92</f>
        <v>0</v>
      </c>
      <c r="X93" s="32">
        <f>IF((W94&gt;(0.001+W93)),V93+0.01,V93)</f>
        <v>20</v>
      </c>
      <c r="Y93" s="33">
        <f>X93-X92</f>
        <v>0</v>
      </c>
      <c r="Z93" s="32">
        <f>IF((Y94&gt;(0.001+Y93)),X93+0.01,X93)</f>
        <v>20</v>
      </c>
      <c r="AA93" s="33">
        <f>Z93-Z92</f>
        <v>0</v>
      </c>
      <c r="AB93" s="32">
        <f>IF((AA94&gt;(0.001+AA93)),Z93+0.01,Z93)</f>
        <v>20</v>
      </c>
      <c r="AC93" s="33">
        <f>AB93-AB92</f>
        <v>0</v>
      </c>
      <c r="AD93" s="32">
        <f>IF((AC94&gt;(0.001+AC93)),AB93+0.01,AB93)</f>
        <v>20</v>
      </c>
      <c r="AE93" s="33">
        <f>AD93-AD92</f>
        <v>0</v>
      </c>
      <c r="AF93" s="32">
        <f>IF((AE94&gt;(0.001+AE93)),AD93+0.01,AD93)</f>
        <v>20</v>
      </c>
    </row>
    <row r="94" spans="1:32" x14ac:dyDescent="0.25">
      <c r="A94" s="17">
        <v>92</v>
      </c>
      <c r="B94" s="44">
        <f>AF94</f>
        <v>20</v>
      </c>
      <c r="C94" s="42" t="b">
        <f>IF((B94-B93+0.001)&gt;(B95-B94),TRUE,1)</f>
        <v>1</v>
      </c>
      <c r="D94" s="42"/>
      <c r="E94">
        <f>IF((H94-AF94+0.001)&gt;0,0,1)</f>
        <v>0</v>
      </c>
      <c r="F94" s="42"/>
      <c r="G94" s="39">
        <f>IF(A94&gt;Udregninger!$B$5,20,Udregninger!$B$3+Udregninger!$B$3*((1-Udregninger!$B$4^(A94/Udregninger!$B$5))/(1-Udregninger!$B$4)))</f>
        <v>20</v>
      </c>
      <c r="H94" s="32">
        <f>ROUND(G94,2)</f>
        <v>20</v>
      </c>
      <c r="I94" s="33">
        <f>H94-H93</f>
        <v>0</v>
      </c>
      <c r="J94" s="32">
        <f>IF((I95&gt;(0.001+I94)),H94+0.01,H94)</f>
        <v>20</v>
      </c>
      <c r="K94" s="33">
        <f>J94-J93</f>
        <v>0</v>
      </c>
      <c r="L94" s="32">
        <f>IF((K95&gt;(0.001+K94)),J94+0.01,J94)</f>
        <v>20</v>
      </c>
      <c r="M94" s="33">
        <f>L94-L93</f>
        <v>0</v>
      </c>
      <c r="N94" s="32">
        <f>IF((M95&gt;(0.001+M94)),L94+0.01,L94)</f>
        <v>20</v>
      </c>
      <c r="O94" s="33">
        <f>N94-N93</f>
        <v>0</v>
      </c>
      <c r="P94" s="32">
        <f>IF((O95&gt;(0.001+O94)),N94+0.01,N94)</f>
        <v>20</v>
      </c>
      <c r="Q94" s="33">
        <f>P94-P93</f>
        <v>0</v>
      </c>
      <c r="R94" s="32">
        <f>IF((Q95&gt;(0.001+Q94)),P94+0.01,P94)</f>
        <v>20</v>
      </c>
      <c r="S94" s="33">
        <f>R94-R93</f>
        <v>0</v>
      </c>
      <c r="T94" s="32">
        <f>IF((S95&gt;(0.001+S94)),R94+0.01,R94)</f>
        <v>20</v>
      </c>
      <c r="U94" s="33">
        <f>T94-T93</f>
        <v>0</v>
      </c>
      <c r="V94" s="32">
        <f>IF((U95&gt;(0.001+U94)),T94+0.01,T94)</f>
        <v>20</v>
      </c>
      <c r="W94" s="33">
        <f>V94-V93</f>
        <v>0</v>
      </c>
      <c r="X94" s="32">
        <f>IF((W95&gt;(0.001+W94)),V94+0.01,V94)</f>
        <v>20</v>
      </c>
      <c r="Y94" s="33">
        <f>X94-X93</f>
        <v>0</v>
      </c>
      <c r="Z94" s="32">
        <f>IF((Y95&gt;(0.001+Y94)),X94+0.01,X94)</f>
        <v>20</v>
      </c>
      <c r="AA94" s="33">
        <f>Z94-Z93</f>
        <v>0</v>
      </c>
      <c r="AB94" s="32">
        <f>IF((AA95&gt;(0.001+AA94)),Z94+0.01,Z94)</f>
        <v>20</v>
      </c>
      <c r="AC94" s="33">
        <f>AB94-AB93</f>
        <v>0</v>
      </c>
      <c r="AD94" s="32">
        <f>IF((AC95&gt;(0.001+AC94)),AB94+0.01,AB94)</f>
        <v>20</v>
      </c>
      <c r="AE94" s="33">
        <f>AD94-AD93</f>
        <v>0</v>
      </c>
      <c r="AF94" s="32">
        <f>IF((AE95&gt;(0.001+AE94)),AD94+0.01,AD94)</f>
        <v>20</v>
      </c>
    </row>
    <row r="95" spans="1:32" x14ac:dyDescent="0.25">
      <c r="A95" s="17">
        <v>93</v>
      </c>
      <c r="B95" s="44">
        <f>AF95</f>
        <v>20</v>
      </c>
      <c r="C95" s="42" t="b">
        <f>IF((B95-B94+0.001)&gt;(B96-B95),TRUE,1)</f>
        <v>1</v>
      </c>
      <c r="D95" s="42"/>
      <c r="E95">
        <f>IF((H95-AF95+0.001)&gt;0,0,1)</f>
        <v>0</v>
      </c>
      <c r="F95" s="42"/>
      <c r="G95" s="39">
        <f>IF(A95&gt;Udregninger!$B$5,20,Udregninger!$B$3+Udregninger!$B$3*((1-Udregninger!$B$4^(A95/Udregninger!$B$5))/(1-Udregninger!$B$4)))</f>
        <v>20</v>
      </c>
      <c r="H95" s="32">
        <f>ROUND(G95,2)</f>
        <v>20</v>
      </c>
      <c r="I95" s="33">
        <f>H95-H94</f>
        <v>0</v>
      </c>
      <c r="J95" s="32">
        <f>IF((I96&gt;(0.001+I95)),H95+0.01,H95)</f>
        <v>20</v>
      </c>
      <c r="K95" s="33">
        <f>J95-J94</f>
        <v>0</v>
      </c>
      <c r="L95" s="32">
        <f>IF((K96&gt;(0.001+K95)),J95+0.01,J95)</f>
        <v>20</v>
      </c>
      <c r="M95" s="33">
        <f>L95-L94</f>
        <v>0</v>
      </c>
      <c r="N95" s="32">
        <f>IF((M96&gt;(0.001+M95)),L95+0.01,L95)</f>
        <v>20</v>
      </c>
      <c r="O95" s="33">
        <f>N95-N94</f>
        <v>0</v>
      </c>
      <c r="P95" s="32">
        <f>IF((O96&gt;(0.001+O95)),N95+0.01,N95)</f>
        <v>20</v>
      </c>
      <c r="Q95" s="33">
        <f>P95-P94</f>
        <v>0</v>
      </c>
      <c r="R95" s="32">
        <f>IF((Q96&gt;(0.001+Q95)),P95+0.01,P95)</f>
        <v>20</v>
      </c>
      <c r="S95" s="33">
        <f>R95-R94</f>
        <v>0</v>
      </c>
      <c r="T95" s="32">
        <f>IF((S96&gt;(0.001+S95)),R95+0.01,R95)</f>
        <v>20</v>
      </c>
      <c r="U95" s="33">
        <f>T95-T94</f>
        <v>0</v>
      </c>
      <c r="V95" s="32">
        <f>IF((U96&gt;(0.001+U95)),T95+0.01,T95)</f>
        <v>20</v>
      </c>
      <c r="W95" s="33">
        <f>V95-V94</f>
        <v>0</v>
      </c>
      <c r="X95" s="32">
        <f>IF((W96&gt;(0.001+W95)),V95+0.01,V95)</f>
        <v>20</v>
      </c>
      <c r="Y95" s="33">
        <f>X95-X94</f>
        <v>0</v>
      </c>
      <c r="Z95" s="32">
        <f>IF((Y96&gt;(0.001+Y95)),X95+0.01,X95)</f>
        <v>20</v>
      </c>
      <c r="AA95" s="33">
        <f>Z95-Z94</f>
        <v>0</v>
      </c>
      <c r="AB95" s="32">
        <f>IF((AA96&gt;(0.001+AA95)),Z95+0.01,Z95)</f>
        <v>20</v>
      </c>
      <c r="AC95" s="33">
        <f>AB95-AB94</f>
        <v>0</v>
      </c>
      <c r="AD95" s="32">
        <f>IF((AC96&gt;(0.001+AC95)),AB95+0.01,AB95)</f>
        <v>20</v>
      </c>
      <c r="AE95" s="33">
        <f>AD95-AD94</f>
        <v>0</v>
      </c>
      <c r="AF95" s="32">
        <f>IF((AE96&gt;(0.001+AE95)),AD95+0.01,AD95)</f>
        <v>20</v>
      </c>
    </row>
    <row r="96" spans="1:32" x14ac:dyDescent="0.25">
      <c r="A96" s="17">
        <v>94</v>
      </c>
      <c r="B96" s="44">
        <f>AF96</f>
        <v>20</v>
      </c>
      <c r="C96" s="42" t="b">
        <f>IF((B96-B95+0.001)&gt;(B97-B96),TRUE,1)</f>
        <v>1</v>
      </c>
      <c r="D96" s="42"/>
      <c r="E96">
        <f>IF((H96-AF96+0.001)&gt;0,0,1)</f>
        <v>0</v>
      </c>
      <c r="F96" s="42"/>
      <c r="G96" s="39">
        <f>IF(A96&gt;Udregninger!$B$5,20,Udregninger!$B$3+Udregninger!$B$3*((1-Udregninger!$B$4^(A96/Udregninger!$B$5))/(1-Udregninger!$B$4)))</f>
        <v>20</v>
      </c>
      <c r="H96" s="32">
        <f>ROUND(G96,2)</f>
        <v>20</v>
      </c>
      <c r="I96" s="33">
        <f>H96-H95</f>
        <v>0</v>
      </c>
      <c r="J96" s="32">
        <f>IF((I97&gt;(0.001+I96)),H96+0.01,H96)</f>
        <v>20</v>
      </c>
      <c r="K96" s="33">
        <f>J96-J95</f>
        <v>0</v>
      </c>
      <c r="L96" s="32">
        <f>IF((K97&gt;(0.001+K96)),J96+0.01,J96)</f>
        <v>20</v>
      </c>
      <c r="M96" s="33">
        <f>L96-L95</f>
        <v>0</v>
      </c>
      <c r="N96" s="32">
        <f>IF((M97&gt;(0.001+M96)),L96+0.01,L96)</f>
        <v>20</v>
      </c>
      <c r="O96" s="33">
        <f>N96-N95</f>
        <v>0</v>
      </c>
      <c r="P96" s="32">
        <f>IF((O97&gt;(0.001+O96)),N96+0.01,N96)</f>
        <v>20</v>
      </c>
      <c r="Q96" s="33">
        <f>P96-P95</f>
        <v>0</v>
      </c>
      <c r="R96" s="32">
        <f>IF((Q97&gt;(0.001+Q96)),P96+0.01,P96)</f>
        <v>20</v>
      </c>
      <c r="S96" s="33">
        <f>R96-R95</f>
        <v>0</v>
      </c>
      <c r="T96" s="32">
        <f>IF((S97&gt;(0.001+S96)),R96+0.01,R96)</f>
        <v>20</v>
      </c>
      <c r="U96" s="33">
        <f>T96-T95</f>
        <v>0</v>
      </c>
      <c r="V96" s="32">
        <f>IF((U97&gt;(0.001+U96)),T96+0.01,T96)</f>
        <v>20</v>
      </c>
      <c r="W96" s="33">
        <f>V96-V95</f>
        <v>0</v>
      </c>
      <c r="X96" s="32">
        <f>IF((W97&gt;(0.001+W96)),V96+0.01,V96)</f>
        <v>20</v>
      </c>
      <c r="Y96" s="33">
        <f>X96-X95</f>
        <v>0</v>
      </c>
      <c r="Z96" s="32">
        <f>IF((Y97&gt;(0.001+Y96)),X96+0.01,X96)</f>
        <v>20</v>
      </c>
      <c r="AA96" s="33">
        <f>Z96-Z95</f>
        <v>0</v>
      </c>
      <c r="AB96" s="32">
        <f>IF((AA97&gt;(0.001+AA96)),Z96+0.01,Z96)</f>
        <v>20</v>
      </c>
      <c r="AC96" s="33">
        <f>AB96-AB95</f>
        <v>0</v>
      </c>
      <c r="AD96" s="32">
        <f>IF((AC97&gt;(0.001+AC96)),AB96+0.01,AB96)</f>
        <v>20</v>
      </c>
      <c r="AE96" s="33">
        <f>AD96-AD95</f>
        <v>0</v>
      </c>
      <c r="AF96" s="32">
        <f>IF((AE97&gt;(0.001+AE96)),AD96+0.01,AD96)</f>
        <v>20</v>
      </c>
    </row>
    <row r="97" spans="1:32" x14ac:dyDescent="0.25">
      <c r="A97" s="17">
        <v>95</v>
      </c>
      <c r="B97" s="44">
        <f>AF97</f>
        <v>20</v>
      </c>
      <c r="C97" s="42" t="b">
        <f>IF((B97-B96+0.001)&gt;(B98-B97),TRUE,1)</f>
        <v>1</v>
      </c>
      <c r="D97" s="42"/>
      <c r="E97">
        <f>IF((H97-AF97+0.001)&gt;0,0,1)</f>
        <v>0</v>
      </c>
      <c r="F97" s="42"/>
      <c r="G97" s="39">
        <f>IF(A97&gt;Udregninger!$B$5,20,Udregninger!$B$3+Udregninger!$B$3*((1-Udregninger!$B$4^(A97/Udregninger!$B$5))/(1-Udregninger!$B$4)))</f>
        <v>20</v>
      </c>
      <c r="H97" s="32">
        <f>ROUND(G97,2)</f>
        <v>20</v>
      </c>
      <c r="I97" s="33">
        <f>H97-H96</f>
        <v>0</v>
      </c>
      <c r="J97" s="32">
        <f>IF((I98&gt;(0.001+I97)),H97+0.01,H97)</f>
        <v>20</v>
      </c>
      <c r="K97" s="33">
        <f>J97-J96</f>
        <v>0</v>
      </c>
      <c r="L97" s="32">
        <f>IF((K98&gt;(0.001+K97)),J97+0.01,J97)</f>
        <v>20</v>
      </c>
      <c r="M97" s="33">
        <f>L97-L96</f>
        <v>0</v>
      </c>
      <c r="N97" s="32">
        <f>IF((M98&gt;(0.001+M97)),L97+0.01,L97)</f>
        <v>20</v>
      </c>
      <c r="O97" s="33">
        <f>N97-N96</f>
        <v>0</v>
      </c>
      <c r="P97" s="32">
        <f>IF((O98&gt;(0.001+O97)),N97+0.01,N97)</f>
        <v>20</v>
      </c>
      <c r="Q97" s="33">
        <f>P97-P96</f>
        <v>0</v>
      </c>
      <c r="R97" s="32">
        <f>IF((Q98&gt;(0.001+Q97)),P97+0.01,P97)</f>
        <v>20</v>
      </c>
      <c r="S97" s="33">
        <f>R97-R96</f>
        <v>0</v>
      </c>
      <c r="T97" s="32">
        <f>IF((S98&gt;(0.001+S97)),R97+0.01,R97)</f>
        <v>20</v>
      </c>
      <c r="U97" s="33">
        <f>T97-T96</f>
        <v>0</v>
      </c>
      <c r="V97" s="32">
        <f>IF((U98&gt;(0.001+U97)),T97+0.01,T97)</f>
        <v>20</v>
      </c>
      <c r="W97" s="33">
        <f>V97-V96</f>
        <v>0</v>
      </c>
      <c r="X97" s="32">
        <f>IF((W98&gt;(0.001+W97)),V97+0.01,V97)</f>
        <v>20</v>
      </c>
      <c r="Y97" s="33">
        <f>X97-X96</f>
        <v>0</v>
      </c>
      <c r="Z97" s="32">
        <f>IF((Y98&gt;(0.001+Y97)),X97+0.01,X97)</f>
        <v>20</v>
      </c>
      <c r="AA97" s="33">
        <f>Z97-Z96</f>
        <v>0</v>
      </c>
      <c r="AB97" s="32">
        <f>IF((AA98&gt;(0.001+AA97)),Z97+0.01,Z97)</f>
        <v>20</v>
      </c>
      <c r="AC97" s="33">
        <f>AB97-AB96</f>
        <v>0</v>
      </c>
      <c r="AD97" s="32">
        <f>IF((AC98&gt;(0.001+AC97)),AB97+0.01,AB97)</f>
        <v>20</v>
      </c>
      <c r="AE97" s="33">
        <f>AD97-AD96</f>
        <v>0</v>
      </c>
      <c r="AF97" s="32">
        <f>IF((AE98&gt;(0.001+AE97)),AD97+0.01,AD97)</f>
        <v>20</v>
      </c>
    </row>
    <row r="98" spans="1:32" x14ac:dyDescent="0.25">
      <c r="A98" s="17">
        <v>96</v>
      </c>
      <c r="B98" s="44">
        <f>AF98</f>
        <v>20</v>
      </c>
      <c r="C98" s="42" t="b">
        <f>IF((B98-B97+0.001)&gt;(B99-B98),TRUE,1)</f>
        <v>1</v>
      </c>
      <c r="D98" s="42"/>
      <c r="E98">
        <f>IF((H98-AF98+0.001)&gt;0,0,1)</f>
        <v>0</v>
      </c>
      <c r="F98" s="42"/>
      <c r="G98" s="39">
        <f>IF(A98&gt;Udregninger!$B$5,20,Udregninger!$B$3+Udregninger!$B$3*((1-Udregninger!$B$4^(A98/Udregninger!$B$5))/(1-Udregninger!$B$4)))</f>
        <v>20</v>
      </c>
      <c r="H98" s="32">
        <f>ROUND(G98,2)</f>
        <v>20</v>
      </c>
      <c r="I98" s="33">
        <f>H98-H97</f>
        <v>0</v>
      </c>
      <c r="J98" s="32">
        <f>IF((I99&gt;(0.001+I98)),H98+0.01,H98)</f>
        <v>20</v>
      </c>
      <c r="K98" s="33">
        <f>J98-J97</f>
        <v>0</v>
      </c>
      <c r="L98" s="32">
        <f>IF((K99&gt;(0.001+K98)),J98+0.01,J98)</f>
        <v>20</v>
      </c>
      <c r="M98" s="33">
        <f>L98-L97</f>
        <v>0</v>
      </c>
      <c r="N98" s="32">
        <f>IF((M99&gt;(0.001+M98)),L98+0.01,L98)</f>
        <v>20</v>
      </c>
      <c r="O98" s="33">
        <f>N98-N97</f>
        <v>0</v>
      </c>
      <c r="P98" s="32">
        <f>IF((O99&gt;(0.001+O98)),N98+0.01,N98)</f>
        <v>20</v>
      </c>
      <c r="Q98" s="33">
        <f>P98-P97</f>
        <v>0</v>
      </c>
      <c r="R98" s="32">
        <f>IF((Q99&gt;(0.001+Q98)),P98+0.01,P98)</f>
        <v>20</v>
      </c>
      <c r="S98" s="33">
        <f>R98-R97</f>
        <v>0</v>
      </c>
      <c r="T98" s="32">
        <f>IF((S99&gt;(0.001+S98)),R98+0.01,R98)</f>
        <v>20</v>
      </c>
      <c r="U98" s="33">
        <f>T98-T97</f>
        <v>0</v>
      </c>
      <c r="V98" s="32">
        <f>IF((U99&gt;(0.001+U98)),T98+0.01,T98)</f>
        <v>20</v>
      </c>
      <c r="W98" s="33">
        <f>V98-V97</f>
        <v>0</v>
      </c>
      <c r="X98" s="32">
        <f>IF((W99&gt;(0.001+W98)),V98+0.01,V98)</f>
        <v>20</v>
      </c>
      <c r="Y98" s="33">
        <f>X98-X97</f>
        <v>0</v>
      </c>
      <c r="Z98" s="32">
        <f>IF((Y99&gt;(0.001+Y98)),X98+0.01,X98)</f>
        <v>20</v>
      </c>
      <c r="AA98" s="33">
        <f>Z98-Z97</f>
        <v>0</v>
      </c>
      <c r="AB98" s="32">
        <f>IF((AA99&gt;(0.001+AA98)),Z98+0.01,Z98)</f>
        <v>20</v>
      </c>
      <c r="AC98" s="33">
        <f>AB98-AB97</f>
        <v>0</v>
      </c>
      <c r="AD98" s="32">
        <f>IF((AC99&gt;(0.001+AC98)),AB98+0.01,AB98)</f>
        <v>20</v>
      </c>
      <c r="AE98" s="33">
        <f>AD98-AD97</f>
        <v>0</v>
      </c>
      <c r="AF98" s="32">
        <f>IF((AE99&gt;(0.001+AE98)),AD98+0.01,AD98)</f>
        <v>20</v>
      </c>
    </row>
    <row r="99" spans="1:32" x14ac:dyDescent="0.25">
      <c r="A99" s="17">
        <v>97</v>
      </c>
      <c r="B99" s="44">
        <f>AF99</f>
        <v>20</v>
      </c>
      <c r="C99" s="42" t="b">
        <f>IF((B99-B98+0.001)&gt;(B100-B99),TRUE,1)</f>
        <v>1</v>
      </c>
      <c r="D99" s="42"/>
      <c r="E99">
        <f>IF((H99-AF99+0.001)&gt;0,0,1)</f>
        <v>0</v>
      </c>
      <c r="F99" s="42"/>
      <c r="G99" s="39">
        <f>IF(A99&gt;Udregninger!$B$5,20,Udregninger!$B$3+Udregninger!$B$3*((1-Udregninger!$B$4^(A99/Udregninger!$B$5))/(1-Udregninger!$B$4)))</f>
        <v>20</v>
      </c>
      <c r="H99" s="32">
        <f>ROUND(G99,2)</f>
        <v>20</v>
      </c>
      <c r="I99" s="33">
        <f>H99-H98</f>
        <v>0</v>
      </c>
      <c r="J99" s="32">
        <f>IF((I100&gt;(0.001+I99)),H99+0.01,H99)</f>
        <v>20</v>
      </c>
      <c r="K99" s="33">
        <f>J99-J98</f>
        <v>0</v>
      </c>
      <c r="L99" s="32">
        <f>IF((K100&gt;(0.001+K99)),J99+0.01,J99)</f>
        <v>20</v>
      </c>
      <c r="M99" s="33">
        <f>L99-L98</f>
        <v>0</v>
      </c>
      <c r="N99" s="32">
        <f>IF((M100&gt;(0.001+M99)),L99+0.01,L99)</f>
        <v>20</v>
      </c>
      <c r="O99" s="33">
        <f>N99-N98</f>
        <v>0</v>
      </c>
      <c r="P99" s="32">
        <f>IF((O100&gt;(0.001+O99)),N99+0.01,N99)</f>
        <v>20</v>
      </c>
      <c r="Q99" s="33">
        <f>P99-P98</f>
        <v>0</v>
      </c>
      <c r="R99" s="32">
        <f>IF((Q100&gt;(0.001+Q99)),P99+0.01,P99)</f>
        <v>20</v>
      </c>
      <c r="S99" s="33">
        <f>R99-R98</f>
        <v>0</v>
      </c>
      <c r="T99" s="32">
        <f>IF((S100&gt;(0.001+S99)),R99+0.01,R99)</f>
        <v>20</v>
      </c>
      <c r="U99" s="33">
        <f>T99-T98</f>
        <v>0</v>
      </c>
      <c r="V99" s="32">
        <f>IF((U100&gt;(0.001+U99)),T99+0.01,T99)</f>
        <v>20</v>
      </c>
      <c r="W99" s="33">
        <f>V99-V98</f>
        <v>0</v>
      </c>
      <c r="X99" s="32">
        <f>IF((W100&gt;(0.001+W99)),V99+0.01,V99)</f>
        <v>20</v>
      </c>
      <c r="Y99" s="33">
        <f>X99-X98</f>
        <v>0</v>
      </c>
      <c r="Z99" s="32">
        <f>IF((Y100&gt;(0.001+Y99)),X99+0.01,X99)</f>
        <v>20</v>
      </c>
      <c r="AA99" s="33">
        <f>Z99-Z98</f>
        <v>0</v>
      </c>
      <c r="AB99" s="32">
        <f>IF((AA100&gt;(0.001+AA99)),Z99+0.01,Z99)</f>
        <v>20</v>
      </c>
      <c r="AC99" s="33">
        <f>AB99-AB98</f>
        <v>0</v>
      </c>
      <c r="AD99" s="32">
        <f>IF((AC100&gt;(0.001+AC99)),AB99+0.01,AB99)</f>
        <v>20</v>
      </c>
      <c r="AE99" s="33">
        <f>AD99-AD98</f>
        <v>0</v>
      </c>
      <c r="AF99" s="32">
        <f>IF((AE100&gt;(0.001+AE99)),AD99+0.01,AD99)</f>
        <v>20</v>
      </c>
    </row>
    <row r="100" spans="1:32" x14ac:dyDescent="0.25">
      <c r="A100" s="17">
        <v>98</v>
      </c>
      <c r="B100" s="44">
        <f>AF100</f>
        <v>20</v>
      </c>
      <c r="C100" s="42" t="b">
        <f>IF((B100-B99+0.001)&gt;(B101-B100),TRUE,1)</f>
        <v>1</v>
      </c>
      <c r="D100" s="42"/>
      <c r="E100">
        <f>IF((H100-AF100+0.001)&gt;0,0,1)</f>
        <v>0</v>
      </c>
      <c r="F100" s="42"/>
      <c r="G100" s="39">
        <f>IF(A100&gt;Udregninger!$B$5,20,Udregninger!$B$3+Udregninger!$B$3*((1-Udregninger!$B$4^(A100/Udregninger!$B$5))/(1-Udregninger!$B$4)))</f>
        <v>20</v>
      </c>
      <c r="H100" s="32">
        <f>ROUND(G100,2)</f>
        <v>20</v>
      </c>
      <c r="I100" s="33">
        <f>H100-H99</f>
        <v>0</v>
      </c>
      <c r="J100" s="32">
        <f>IF((I101&gt;(0.001+I100)),H100+0.01,H100)</f>
        <v>20</v>
      </c>
      <c r="K100" s="33">
        <f>J100-J99</f>
        <v>0</v>
      </c>
      <c r="L100" s="32">
        <f>IF((K101&gt;(0.001+K100)),J100+0.01,J100)</f>
        <v>20</v>
      </c>
      <c r="M100" s="33">
        <f>L100-L99</f>
        <v>0</v>
      </c>
      <c r="N100" s="32">
        <f>IF((M101&gt;(0.001+M100)),L100+0.01,L100)</f>
        <v>20</v>
      </c>
      <c r="O100" s="33">
        <f>N100-N99</f>
        <v>0</v>
      </c>
      <c r="P100" s="32">
        <f>IF((O101&gt;(0.001+O100)),N100+0.01,N100)</f>
        <v>20</v>
      </c>
      <c r="Q100" s="33">
        <f>P100-P99</f>
        <v>0</v>
      </c>
      <c r="R100" s="32">
        <f>IF((Q101&gt;(0.001+Q100)),P100+0.01,P100)</f>
        <v>20</v>
      </c>
      <c r="S100" s="33">
        <f>R100-R99</f>
        <v>0</v>
      </c>
      <c r="T100" s="32">
        <f>IF((S101&gt;(0.001+S100)),R100+0.01,R100)</f>
        <v>20</v>
      </c>
      <c r="U100" s="33">
        <f>T100-T99</f>
        <v>0</v>
      </c>
      <c r="V100" s="32">
        <f>IF((U101&gt;(0.001+U100)),T100+0.01,T100)</f>
        <v>20</v>
      </c>
      <c r="W100" s="33">
        <f>V100-V99</f>
        <v>0</v>
      </c>
      <c r="X100" s="32">
        <f>IF((W101&gt;(0.001+W100)),V100+0.01,V100)</f>
        <v>20</v>
      </c>
      <c r="Y100" s="33">
        <f>X100-X99</f>
        <v>0</v>
      </c>
      <c r="Z100" s="32">
        <f>IF((Y101&gt;(0.001+Y100)),X100+0.01,X100)</f>
        <v>20</v>
      </c>
      <c r="AA100" s="33">
        <f>Z100-Z99</f>
        <v>0</v>
      </c>
      <c r="AB100" s="32">
        <f>IF((AA101&gt;(0.001+AA100)),Z100+0.01,Z100)</f>
        <v>20</v>
      </c>
      <c r="AC100" s="33">
        <f>AB100-AB99</f>
        <v>0</v>
      </c>
      <c r="AD100" s="32">
        <f>IF((AC101&gt;(0.001+AC100)),AB100+0.01,AB100)</f>
        <v>20</v>
      </c>
      <c r="AE100" s="33">
        <f>AD100-AD99</f>
        <v>0</v>
      </c>
      <c r="AF100" s="32">
        <f>IF((AE101&gt;(0.001+AE100)),AD100+0.01,AD100)</f>
        <v>20</v>
      </c>
    </row>
    <row r="101" spans="1:32" x14ac:dyDescent="0.25">
      <c r="A101" s="17">
        <v>99</v>
      </c>
      <c r="B101" s="44">
        <f>AF101</f>
        <v>20</v>
      </c>
      <c r="C101" s="42" t="b">
        <f>IF((B101-B100+0.001)&gt;(B102-B101),TRUE,1)</f>
        <v>1</v>
      </c>
      <c r="D101" s="42"/>
      <c r="E101">
        <f>IF((H101-AF101+0.001)&gt;0,0,1)</f>
        <v>0</v>
      </c>
      <c r="F101" s="42"/>
      <c r="G101" s="39">
        <f>IF(A101&gt;Udregninger!$B$5,20,Udregninger!$B$3+Udregninger!$B$3*((1-Udregninger!$B$4^(A101/Udregninger!$B$5))/(1-Udregninger!$B$4)))</f>
        <v>20</v>
      </c>
      <c r="H101" s="32">
        <f>ROUND(G101,2)</f>
        <v>20</v>
      </c>
      <c r="I101" s="33">
        <f>H101-H100</f>
        <v>0</v>
      </c>
      <c r="J101" s="32">
        <f>IF((I102&gt;(0.001+I101)),H101+0.01,H101)</f>
        <v>20</v>
      </c>
      <c r="K101" s="33">
        <f>J101-J100</f>
        <v>0</v>
      </c>
      <c r="L101" s="32">
        <f>IF((K102&gt;(0.001+K101)),J101+0.01,J101)</f>
        <v>20</v>
      </c>
      <c r="M101" s="33">
        <f>L101-L100</f>
        <v>0</v>
      </c>
      <c r="N101" s="32">
        <f>IF((M102&gt;(0.001+M101)),L101+0.01,L101)</f>
        <v>20</v>
      </c>
      <c r="O101" s="33">
        <f>N101-N100</f>
        <v>0</v>
      </c>
      <c r="P101" s="32">
        <f>IF((O102&gt;(0.001+O101)),N101+0.01,N101)</f>
        <v>20</v>
      </c>
      <c r="Q101" s="33">
        <f>P101-P100</f>
        <v>0</v>
      </c>
      <c r="R101" s="32">
        <f>IF((Q102&gt;(0.001+Q101)),P101+0.01,P101)</f>
        <v>20</v>
      </c>
      <c r="S101" s="33">
        <f>R101-R100</f>
        <v>0</v>
      </c>
      <c r="T101" s="32">
        <f>IF((S102&gt;(0.001+S101)),R101+0.01,R101)</f>
        <v>20</v>
      </c>
      <c r="U101" s="33">
        <f>T101-T100</f>
        <v>0</v>
      </c>
      <c r="V101" s="32">
        <f>IF((U102&gt;(0.001+U101)),T101+0.01,T101)</f>
        <v>20</v>
      </c>
      <c r="W101" s="33">
        <f>V101-V100</f>
        <v>0</v>
      </c>
      <c r="X101" s="32">
        <f>IF((W102&gt;(0.001+W101)),V101+0.01,V101)</f>
        <v>20</v>
      </c>
      <c r="Y101" s="33">
        <f>X101-X100</f>
        <v>0</v>
      </c>
      <c r="Z101" s="32">
        <f>IF((Y102&gt;(0.001+Y101)),X101+0.01,X101)</f>
        <v>20</v>
      </c>
      <c r="AA101" s="33">
        <f>Z101-Z100</f>
        <v>0</v>
      </c>
      <c r="AB101" s="32">
        <f>IF((AA102&gt;(0.001+AA101)),Z101+0.01,Z101)</f>
        <v>20</v>
      </c>
      <c r="AC101" s="33">
        <f>AB101-AB100</f>
        <v>0</v>
      </c>
      <c r="AD101" s="32">
        <f>IF((AC102&gt;(0.001+AC101)),AB101+0.01,AB101)</f>
        <v>20</v>
      </c>
      <c r="AE101" s="33">
        <f>AD101-AD100</f>
        <v>0</v>
      </c>
      <c r="AF101" s="32">
        <f>IF((AE102&gt;(0.001+AE101)),AD101+0.01,AD101)</f>
        <v>20</v>
      </c>
    </row>
    <row r="102" spans="1:32" x14ac:dyDescent="0.25">
      <c r="A102" s="17">
        <v>100</v>
      </c>
      <c r="B102" s="44">
        <f>AF102</f>
        <v>20</v>
      </c>
      <c r="C102" s="42" t="b">
        <f>IF((B102-B101+0.001)&gt;(B103-B102),TRUE,1)</f>
        <v>1</v>
      </c>
      <c r="D102" s="42"/>
      <c r="E102">
        <f>IF((H102-AF102+0.001)&gt;0,0,1)</f>
        <v>0</v>
      </c>
      <c r="F102" s="42"/>
      <c r="G102" s="39">
        <f>IF(A102&gt;Udregninger!$B$5,20,Udregninger!$B$3+Udregninger!$B$3*((1-Udregninger!$B$4^(A102/Udregninger!$B$5))/(1-Udregninger!$B$4)))</f>
        <v>20</v>
      </c>
      <c r="H102" s="32">
        <f>ROUND(G102,2)</f>
        <v>20</v>
      </c>
      <c r="I102" s="33">
        <f>H102-H101</f>
        <v>0</v>
      </c>
      <c r="J102" s="32">
        <f>IF((I103&gt;(0.001+I102)),H102+0.01,H102)</f>
        <v>20</v>
      </c>
      <c r="K102" s="33">
        <f>J102-J101</f>
        <v>0</v>
      </c>
      <c r="L102" s="32">
        <f>IF((K103&gt;(0.001+K102)),J102+0.01,J102)</f>
        <v>20</v>
      </c>
      <c r="M102" s="33">
        <f>L102-L101</f>
        <v>0</v>
      </c>
      <c r="N102" s="32">
        <f>IF((M103&gt;(0.001+M102)),L102+0.01,L102)</f>
        <v>20</v>
      </c>
      <c r="O102" s="33">
        <f>N102-N101</f>
        <v>0</v>
      </c>
      <c r="P102" s="32">
        <f>IF((O103&gt;(0.001+O102)),N102+0.01,N102)</f>
        <v>20</v>
      </c>
      <c r="Q102" s="33">
        <f>P102-P101</f>
        <v>0</v>
      </c>
      <c r="R102" s="32">
        <f>IF((Q103&gt;(0.001+Q102)),P102+0.01,P102)</f>
        <v>20</v>
      </c>
      <c r="S102" s="33">
        <f>R102-R101</f>
        <v>0</v>
      </c>
      <c r="T102" s="32">
        <f>IF((S103&gt;(0.001+S102)),R102+0.01,R102)</f>
        <v>20</v>
      </c>
      <c r="U102" s="33">
        <f>T102-T101</f>
        <v>0</v>
      </c>
      <c r="V102" s="32">
        <f>IF((U103&gt;(0.001+U102)),T102+0.01,T102)</f>
        <v>20</v>
      </c>
      <c r="W102" s="33">
        <f>V102-V101</f>
        <v>0</v>
      </c>
      <c r="X102" s="32">
        <f>IF((W103&gt;(0.001+W102)),V102+0.01,V102)</f>
        <v>20</v>
      </c>
      <c r="Y102" s="33">
        <f>X102-X101</f>
        <v>0</v>
      </c>
      <c r="Z102" s="32">
        <f>IF((Y103&gt;(0.001+Y102)),X102+0.01,X102)</f>
        <v>20</v>
      </c>
      <c r="AA102" s="33">
        <f>Z102-Z101</f>
        <v>0</v>
      </c>
      <c r="AB102" s="32">
        <f>IF((AA103&gt;(0.001+AA102)),Z102+0.01,Z102)</f>
        <v>20</v>
      </c>
      <c r="AC102" s="33">
        <f>AB102-AB101</f>
        <v>0</v>
      </c>
      <c r="AD102" s="32">
        <f>IF((AC103&gt;(0.001+AC102)),AB102+0.01,AB102)</f>
        <v>20</v>
      </c>
      <c r="AE102" s="33">
        <f>AD102-AD101</f>
        <v>0</v>
      </c>
      <c r="AF102" s="32">
        <f>IF((AE103&gt;(0.001+AE102)),AD102+0.01,AD102)</f>
        <v>20</v>
      </c>
    </row>
    <row r="103" spans="1:32" x14ac:dyDescent="0.25">
      <c r="A103" s="17">
        <v>101</v>
      </c>
      <c r="B103" s="44">
        <f>AF103</f>
        <v>20</v>
      </c>
      <c r="C103" s="42" t="b">
        <f>IF((B103-B102+0.001)&gt;(B104-B103),TRUE,1)</f>
        <v>1</v>
      </c>
      <c r="D103" s="42"/>
      <c r="E103">
        <f>IF((H103-AF103+0.001)&gt;0,0,1)</f>
        <v>0</v>
      </c>
      <c r="F103" s="42"/>
      <c r="G103" s="39">
        <f>IF(A103&gt;Udregninger!$B$5,20,Udregninger!$B$3+Udregninger!$B$3*((1-Udregninger!$B$4^(A103/Udregninger!$B$5))/(1-Udregninger!$B$4)))</f>
        <v>20</v>
      </c>
      <c r="H103" s="32">
        <f>ROUND(G103,2)</f>
        <v>20</v>
      </c>
      <c r="I103" s="33">
        <f>H103-H102</f>
        <v>0</v>
      </c>
      <c r="J103" s="32">
        <f>IF((I104&gt;(0.001+I103)),H103+0.01,H103)</f>
        <v>20</v>
      </c>
      <c r="K103" s="33">
        <f>J103-J102</f>
        <v>0</v>
      </c>
      <c r="L103" s="32">
        <f>IF((K104&gt;(0.001+K103)),J103+0.01,J103)</f>
        <v>20</v>
      </c>
      <c r="M103" s="33">
        <f>L103-L102</f>
        <v>0</v>
      </c>
      <c r="N103" s="32">
        <f>IF((M104&gt;(0.001+M103)),L103+0.01,L103)</f>
        <v>20</v>
      </c>
      <c r="O103" s="33">
        <f>N103-N102</f>
        <v>0</v>
      </c>
      <c r="P103" s="32">
        <f>IF((O104&gt;(0.001+O103)),N103+0.01,N103)</f>
        <v>20</v>
      </c>
      <c r="Q103" s="33">
        <f>P103-P102</f>
        <v>0</v>
      </c>
      <c r="R103" s="32">
        <f>IF((Q104&gt;(0.001+Q103)),P103+0.01,P103)</f>
        <v>20</v>
      </c>
      <c r="S103" s="33">
        <f>R103-R102</f>
        <v>0</v>
      </c>
      <c r="T103" s="32">
        <f>IF((S104&gt;(0.001+S103)),R103+0.01,R103)</f>
        <v>20</v>
      </c>
      <c r="U103" s="33">
        <f>T103-T102</f>
        <v>0</v>
      </c>
      <c r="V103" s="32">
        <f>IF((U104&gt;(0.001+U103)),T103+0.01,T103)</f>
        <v>20</v>
      </c>
      <c r="W103" s="33">
        <f>V103-V102</f>
        <v>0</v>
      </c>
      <c r="X103" s="32">
        <f>IF((W104&gt;(0.001+W103)),V103+0.01,V103)</f>
        <v>20</v>
      </c>
      <c r="Y103" s="33">
        <f>X103-X102</f>
        <v>0</v>
      </c>
      <c r="Z103" s="32">
        <f>IF((Y104&gt;(0.001+Y103)),X103+0.01,X103)</f>
        <v>20</v>
      </c>
      <c r="AA103" s="33">
        <f>Z103-Z102</f>
        <v>0</v>
      </c>
      <c r="AB103" s="32">
        <f>IF((AA104&gt;(0.001+AA103)),Z103+0.01,Z103)</f>
        <v>20</v>
      </c>
      <c r="AC103" s="33">
        <f>AB103-AB102</f>
        <v>0</v>
      </c>
      <c r="AD103" s="32">
        <f>IF((AC104&gt;(0.001+AC103)),AB103+0.01,AB103)</f>
        <v>20</v>
      </c>
      <c r="AE103" s="33">
        <f>AD103-AD102</f>
        <v>0</v>
      </c>
      <c r="AF103" s="32">
        <f>IF((AE104&gt;(0.001+AE103)),AD103+0.01,AD103)</f>
        <v>20</v>
      </c>
    </row>
    <row r="104" spans="1:32" x14ac:dyDescent="0.25">
      <c r="A104" s="17">
        <v>102</v>
      </c>
      <c r="B104" s="44">
        <f>AF104</f>
        <v>20</v>
      </c>
      <c r="C104" s="42" t="b">
        <f>IF((B104-B103+0.001)&gt;(B105-B104),TRUE,1)</f>
        <v>1</v>
      </c>
      <c r="D104" s="42"/>
      <c r="E104">
        <f>IF((H104-AF104+0.001)&gt;0,0,1)</f>
        <v>0</v>
      </c>
      <c r="F104" s="42"/>
      <c r="G104" s="39">
        <f>IF(A104&gt;Udregninger!$B$5,20,Udregninger!$B$3+Udregninger!$B$3*((1-Udregninger!$B$4^(A104/Udregninger!$B$5))/(1-Udregninger!$B$4)))</f>
        <v>20</v>
      </c>
      <c r="H104" s="32">
        <f>ROUND(G104,2)</f>
        <v>20</v>
      </c>
      <c r="I104" s="33">
        <f>H104-H103</f>
        <v>0</v>
      </c>
      <c r="J104" s="32">
        <f>IF((I105&gt;(0.001+I104)),H104+0.01,H104)</f>
        <v>20</v>
      </c>
      <c r="K104" s="33">
        <f>J104-J103</f>
        <v>0</v>
      </c>
      <c r="L104" s="32">
        <f>IF((K105&gt;(0.001+K104)),J104+0.01,J104)</f>
        <v>20</v>
      </c>
      <c r="M104" s="33">
        <f>L104-L103</f>
        <v>0</v>
      </c>
      <c r="N104" s="32">
        <f>IF((M105&gt;(0.001+M104)),L104+0.01,L104)</f>
        <v>20</v>
      </c>
      <c r="O104" s="33">
        <f>N104-N103</f>
        <v>0</v>
      </c>
      <c r="P104" s="32">
        <f>IF((O105&gt;(0.001+O104)),N104+0.01,N104)</f>
        <v>20</v>
      </c>
      <c r="Q104" s="33">
        <f>P104-P103</f>
        <v>0</v>
      </c>
      <c r="R104" s="32">
        <f>IF((Q105&gt;(0.001+Q104)),P104+0.01,P104)</f>
        <v>20</v>
      </c>
      <c r="S104" s="33">
        <f>R104-R103</f>
        <v>0</v>
      </c>
      <c r="T104" s="32">
        <f>IF((S105&gt;(0.001+S104)),R104+0.01,R104)</f>
        <v>20</v>
      </c>
      <c r="U104" s="33">
        <f>T104-T103</f>
        <v>0</v>
      </c>
      <c r="V104" s="32">
        <f>IF((U105&gt;(0.001+U104)),T104+0.01,T104)</f>
        <v>20</v>
      </c>
      <c r="W104" s="33">
        <f>V104-V103</f>
        <v>0</v>
      </c>
      <c r="X104" s="32">
        <f>IF((W105&gt;(0.001+W104)),V104+0.01,V104)</f>
        <v>20</v>
      </c>
      <c r="Y104" s="33">
        <f>X104-X103</f>
        <v>0</v>
      </c>
      <c r="Z104" s="32">
        <f>IF((Y105&gt;(0.001+Y104)),X104+0.01,X104)</f>
        <v>20</v>
      </c>
      <c r="AA104" s="33">
        <f>Z104-Z103</f>
        <v>0</v>
      </c>
      <c r="AB104" s="32">
        <f>IF((AA105&gt;(0.001+AA104)),Z104+0.01,Z104)</f>
        <v>20</v>
      </c>
      <c r="AC104" s="33">
        <f>AB104-AB103</f>
        <v>0</v>
      </c>
      <c r="AD104" s="32">
        <f>IF((AC105&gt;(0.001+AC104)),AB104+0.01,AB104)</f>
        <v>20</v>
      </c>
      <c r="AE104" s="33">
        <f>AD104-AD103</f>
        <v>0</v>
      </c>
      <c r="AF104" s="32">
        <f>IF((AE105&gt;(0.001+AE104)),AD104+0.01,AD104)</f>
        <v>20</v>
      </c>
    </row>
    <row r="105" spans="1:32" x14ac:dyDescent="0.25">
      <c r="A105" s="17">
        <v>103</v>
      </c>
      <c r="B105" s="44">
        <f>AF105</f>
        <v>20</v>
      </c>
      <c r="C105" s="42" t="b">
        <f>IF((B105-B104+0.001)&gt;(B106-B105),TRUE,1)</f>
        <v>1</v>
      </c>
      <c r="D105" s="42"/>
      <c r="E105">
        <f>IF((H105-AF105+0.001)&gt;0,0,1)</f>
        <v>0</v>
      </c>
      <c r="F105" s="42"/>
      <c r="G105" s="39">
        <f>IF(A105&gt;Udregninger!$B$5,20,Udregninger!$B$3+Udregninger!$B$3*((1-Udregninger!$B$4^(A105/Udregninger!$B$5))/(1-Udregninger!$B$4)))</f>
        <v>20</v>
      </c>
      <c r="H105" s="32">
        <f>ROUND(G105,2)</f>
        <v>20</v>
      </c>
      <c r="I105" s="33">
        <f>H105-H104</f>
        <v>0</v>
      </c>
      <c r="J105" s="32">
        <f>IF((I106&gt;(0.001+I105)),H105+0.01,H105)</f>
        <v>20</v>
      </c>
      <c r="K105" s="33">
        <f>J105-J104</f>
        <v>0</v>
      </c>
      <c r="L105" s="32">
        <f>IF((K106&gt;(0.001+K105)),J105+0.01,J105)</f>
        <v>20</v>
      </c>
      <c r="M105" s="33">
        <f>L105-L104</f>
        <v>0</v>
      </c>
      <c r="N105" s="32">
        <f>IF((M106&gt;(0.001+M105)),L105+0.01,L105)</f>
        <v>20</v>
      </c>
      <c r="O105" s="33">
        <f>N105-N104</f>
        <v>0</v>
      </c>
      <c r="P105" s="32">
        <f>IF((O106&gt;(0.001+O105)),N105+0.01,N105)</f>
        <v>20</v>
      </c>
      <c r="Q105" s="33">
        <f>P105-P104</f>
        <v>0</v>
      </c>
      <c r="R105" s="32">
        <f>IF((Q106&gt;(0.001+Q105)),P105+0.01,P105)</f>
        <v>20</v>
      </c>
      <c r="S105" s="33">
        <f>R105-R104</f>
        <v>0</v>
      </c>
      <c r="T105" s="32">
        <f>IF((S106&gt;(0.001+S105)),R105+0.01,R105)</f>
        <v>20</v>
      </c>
      <c r="U105" s="33">
        <f>T105-T104</f>
        <v>0</v>
      </c>
      <c r="V105" s="32">
        <f>IF((U106&gt;(0.001+U105)),T105+0.01,T105)</f>
        <v>20</v>
      </c>
      <c r="W105" s="33">
        <f>V105-V104</f>
        <v>0</v>
      </c>
      <c r="X105" s="32">
        <f>IF((W106&gt;(0.001+W105)),V105+0.01,V105)</f>
        <v>20</v>
      </c>
      <c r="Y105" s="33">
        <f>X105-X104</f>
        <v>0</v>
      </c>
      <c r="Z105" s="32">
        <f>IF((Y106&gt;(0.001+Y105)),X105+0.01,X105)</f>
        <v>20</v>
      </c>
      <c r="AA105" s="33">
        <f>Z105-Z104</f>
        <v>0</v>
      </c>
      <c r="AB105" s="32">
        <f>IF((AA106&gt;(0.001+AA105)),Z105+0.01,Z105)</f>
        <v>20</v>
      </c>
      <c r="AC105" s="33">
        <f>AB105-AB104</f>
        <v>0</v>
      </c>
      <c r="AD105" s="32">
        <f>IF((AC106&gt;(0.001+AC105)),AB105+0.01,AB105)</f>
        <v>20</v>
      </c>
      <c r="AE105" s="33">
        <f>AD105-AD104</f>
        <v>0</v>
      </c>
      <c r="AF105" s="32">
        <f>IF((AE106&gt;(0.001+AE105)),AD105+0.01,AD105)</f>
        <v>20</v>
      </c>
    </row>
    <row r="106" spans="1:32" x14ac:dyDescent="0.25">
      <c r="A106" s="17">
        <v>104</v>
      </c>
      <c r="B106" s="44">
        <f>AF106</f>
        <v>20</v>
      </c>
      <c r="C106" s="42" t="b">
        <f>IF((B106-B105+0.001)&gt;(B107-B106),TRUE,1)</f>
        <v>1</v>
      </c>
      <c r="D106" s="42"/>
      <c r="E106">
        <f>IF((H106-AF106+0.001)&gt;0,0,1)</f>
        <v>0</v>
      </c>
      <c r="F106" s="42"/>
      <c r="G106" s="39">
        <f>IF(A106&gt;Udregninger!$B$5,20,Udregninger!$B$3+Udregninger!$B$3*((1-Udregninger!$B$4^(A106/Udregninger!$B$5))/(1-Udregninger!$B$4)))</f>
        <v>20</v>
      </c>
      <c r="H106" s="32">
        <f>ROUND(G106,2)</f>
        <v>20</v>
      </c>
      <c r="I106" s="33">
        <f>H106-H105</f>
        <v>0</v>
      </c>
      <c r="J106" s="32">
        <f>IF((I107&gt;(0.001+I106)),H106+0.01,H106)</f>
        <v>20</v>
      </c>
      <c r="K106" s="33">
        <f>J106-J105</f>
        <v>0</v>
      </c>
      <c r="L106" s="32">
        <f>IF((K107&gt;(0.001+K106)),J106+0.01,J106)</f>
        <v>20</v>
      </c>
      <c r="M106" s="33">
        <f>L106-L105</f>
        <v>0</v>
      </c>
      <c r="N106" s="32">
        <f>IF((M107&gt;(0.001+M106)),L106+0.01,L106)</f>
        <v>20</v>
      </c>
      <c r="O106" s="33">
        <f>N106-N105</f>
        <v>0</v>
      </c>
      <c r="P106" s="32">
        <f>IF((O107&gt;(0.001+O106)),N106+0.01,N106)</f>
        <v>20</v>
      </c>
      <c r="Q106" s="33">
        <f>P106-P105</f>
        <v>0</v>
      </c>
      <c r="R106" s="32">
        <f>IF((Q107&gt;(0.001+Q106)),P106+0.01,P106)</f>
        <v>20</v>
      </c>
      <c r="S106" s="33">
        <f>R106-R105</f>
        <v>0</v>
      </c>
      <c r="T106" s="32">
        <f>IF((S107&gt;(0.001+S106)),R106+0.01,R106)</f>
        <v>20</v>
      </c>
      <c r="U106" s="33">
        <f>T106-T105</f>
        <v>0</v>
      </c>
      <c r="V106" s="32">
        <f>IF((U107&gt;(0.001+U106)),T106+0.01,T106)</f>
        <v>20</v>
      </c>
      <c r="W106" s="33">
        <f>V106-V105</f>
        <v>0</v>
      </c>
      <c r="X106" s="32">
        <f>IF((W107&gt;(0.001+W106)),V106+0.01,V106)</f>
        <v>20</v>
      </c>
      <c r="Y106" s="33">
        <f>X106-X105</f>
        <v>0</v>
      </c>
      <c r="Z106" s="32">
        <f>IF((Y107&gt;(0.001+Y106)),X106+0.01,X106)</f>
        <v>20</v>
      </c>
      <c r="AA106" s="33">
        <f>Z106-Z105</f>
        <v>0</v>
      </c>
      <c r="AB106" s="32">
        <f>IF((AA107&gt;(0.001+AA106)),Z106+0.01,Z106)</f>
        <v>20</v>
      </c>
      <c r="AC106" s="33">
        <f>AB106-AB105</f>
        <v>0</v>
      </c>
      <c r="AD106" s="32">
        <f>IF((AC107&gt;(0.001+AC106)),AB106+0.01,AB106)</f>
        <v>20</v>
      </c>
      <c r="AE106" s="33">
        <f>AD106-AD105</f>
        <v>0</v>
      </c>
      <c r="AF106" s="32">
        <f>IF((AE107&gt;(0.001+AE106)),AD106+0.01,AD106)</f>
        <v>20</v>
      </c>
    </row>
    <row r="107" spans="1:32" x14ac:dyDescent="0.25">
      <c r="A107" s="17">
        <v>105</v>
      </c>
      <c r="B107" s="44">
        <f>AF107</f>
        <v>20</v>
      </c>
      <c r="C107" s="42" t="b">
        <f>IF((B107-B106+0.001)&gt;(B108-B107),TRUE,1)</f>
        <v>1</v>
      </c>
      <c r="D107" s="42"/>
      <c r="E107">
        <f>IF((H107-AF107+0.001)&gt;0,0,1)</f>
        <v>0</v>
      </c>
      <c r="F107" s="42"/>
      <c r="G107" s="39">
        <f>IF(A107&gt;Udregninger!$B$5,20,Udregninger!$B$3+Udregninger!$B$3*((1-Udregninger!$B$4^(A107/Udregninger!$B$5))/(1-Udregninger!$B$4)))</f>
        <v>20</v>
      </c>
      <c r="H107" s="32">
        <f>ROUND(G107,2)</f>
        <v>20</v>
      </c>
      <c r="I107" s="33">
        <f>H107-H106</f>
        <v>0</v>
      </c>
      <c r="J107" s="32">
        <f>IF((I108&gt;(0.001+I107)),H107+0.01,H107)</f>
        <v>20</v>
      </c>
      <c r="K107" s="33">
        <f>J107-J106</f>
        <v>0</v>
      </c>
      <c r="L107" s="32">
        <f>IF((K108&gt;(0.001+K107)),J107+0.01,J107)</f>
        <v>20</v>
      </c>
      <c r="M107" s="33">
        <f>L107-L106</f>
        <v>0</v>
      </c>
      <c r="N107" s="32">
        <f>IF((M108&gt;(0.001+M107)),L107+0.01,L107)</f>
        <v>20</v>
      </c>
      <c r="O107" s="33">
        <f>N107-N106</f>
        <v>0</v>
      </c>
      <c r="P107" s="32">
        <f>IF((O108&gt;(0.001+O107)),N107+0.01,N107)</f>
        <v>20</v>
      </c>
      <c r="Q107" s="33">
        <f>P107-P106</f>
        <v>0</v>
      </c>
      <c r="R107" s="32">
        <f>IF((Q108&gt;(0.001+Q107)),P107+0.01,P107)</f>
        <v>20</v>
      </c>
      <c r="S107" s="33">
        <f>R107-R106</f>
        <v>0</v>
      </c>
      <c r="T107" s="32">
        <f>IF((S108&gt;(0.001+S107)),R107+0.01,R107)</f>
        <v>20</v>
      </c>
      <c r="U107" s="33">
        <f>T107-T106</f>
        <v>0</v>
      </c>
      <c r="V107" s="32">
        <f>IF((U108&gt;(0.001+U107)),T107+0.01,T107)</f>
        <v>20</v>
      </c>
      <c r="W107" s="33">
        <f>V107-V106</f>
        <v>0</v>
      </c>
      <c r="X107" s="32">
        <f>IF((W108&gt;(0.001+W107)),V107+0.01,V107)</f>
        <v>20</v>
      </c>
      <c r="Y107" s="33">
        <f>X107-X106</f>
        <v>0</v>
      </c>
      <c r="Z107" s="32">
        <f>IF((Y108&gt;(0.001+Y107)),X107+0.01,X107)</f>
        <v>20</v>
      </c>
      <c r="AA107" s="33">
        <f>Z107-Z106</f>
        <v>0</v>
      </c>
      <c r="AB107" s="32">
        <f>IF((AA108&gt;(0.001+AA107)),Z107+0.01,Z107)</f>
        <v>20</v>
      </c>
      <c r="AC107" s="33">
        <f>AB107-AB106</f>
        <v>0</v>
      </c>
      <c r="AD107" s="32">
        <f>IF((AC108&gt;(0.001+AC107)),AB107+0.01,AB107)</f>
        <v>20</v>
      </c>
      <c r="AE107" s="33">
        <f>AD107-AD106</f>
        <v>0</v>
      </c>
      <c r="AF107" s="32">
        <f>IF((AE108&gt;(0.001+AE107)),AD107+0.01,AD107)</f>
        <v>20</v>
      </c>
    </row>
    <row r="108" spans="1:32" x14ac:dyDescent="0.25">
      <c r="A108" s="17">
        <v>106</v>
      </c>
      <c r="B108" s="44">
        <f>AF108</f>
        <v>20</v>
      </c>
      <c r="C108" s="42" t="b">
        <f>IF((B108-B107+0.001)&gt;(B109-B108),TRUE,1)</f>
        <v>1</v>
      </c>
      <c r="D108" s="42"/>
      <c r="E108">
        <f>IF((H108-AF108+0.001)&gt;0,0,1)</f>
        <v>0</v>
      </c>
      <c r="F108" s="42"/>
      <c r="G108" s="39">
        <f>IF(A108&gt;Udregninger!$B$5,20,Udregninger!$B$3+Udregninger!$B$3*((1-Udregninger!$B$4^(A108/Udregninger!$B$5))/(1-Udregninger!$B$4)))</f>
        <v>20</v>
      </c>
      <c r="H108" s="32">
        <f>ROUND(G108,2)</f>
        <v>20</v>
      </c>
      <c r="I108" s="33">
        <f>H108-H107</f>
        <v>0</v>
      </c>
      <c r="J108" s="32">
        <f>IF((I109&gt;(0.001+I108)),H108+0.01,H108)</f>
        <v>20</v>
      </c>
      <c r="K108" s="33">
        <f>J108-J107</f>
        <v>0</v>
      </c>
      <c r="L108" s="32">
        <f>IF((K109&gt;(0.001+K108)),J108+0.01,J108)</f>
        <v>20</v>
      </c>
      <c r="M108" s="33">
        <f>L108-L107</f>
        <v>0</v>
      </c>
      <c r="N108" s="32">
        <f>IF((M109&gt;(0.001+M108)),L108+0.01,L108)</f>
        <v>20</v>
      </c>
      <c r="O108" s="33">
        <f>N108-N107</f>
        <v>0</v>
      </c>
      <c r="P108" s="32">
        <f>IF((O109&gt;(0.001+O108)),N108+0.01,N108)</f>
        <v>20</v>
      </c>
      <c r="Q108" s="33">
        <f>P108-P107</f>
        <v>0</v>
      </c>
      <c r="R108" s="32">
        <f>IF((Q109&gt;(0.001+Q108)),P108+0.01,P108)</f>
        <v>20</v>
      </c>
      <c r="S108" s="33">
        <f>R108-R107</f>
        <v>0</v>
      </c>
      <c r="T108" s="32">
        <f>IF((S109&gt;(0.001+S108)),R108+0.01,R108)</f>
        <v>20</v>
      </c>
      <c r="U108" s="33">
        <f>T108-T107</f>
        <v>0</v>
      </c>
      <c r="V108" s="32">
        <f>IF((U109&gt;(0.001+U108)),T108+0.01,T108)</f>
        <v>20</v>
      </c>
      <c r="W108" s="33">
        <f>V108-V107</f>
        <v>0</v>
      </c>
      <c r="X108" s="32">
        <f>IF((W109&gt;(0.001+W108)),V108+0.01,V108)</f>
        <v>20</v>
      </c>
      <c r="Y108" s="33">
        <f>X108-X107</f>
        <v>0</v>
      </c>
      <c r="Z108" s="32">
        <f>IF((Y109&gt;(0.001+Y108)),X108+0.01,X108)</f>
        <v>20</v>
      </c>
      <c r="AA108" s="33">
        <f>Z108-Z107</f>
        <v>0</v>
      </c>
      <c r="AB108" s="32">
        <f>IF((AA109&gt;(0.001+AA108)),Z108+0.01,Z108)</f>
        <v>20</v>
      </c>
      <c r="AC108" s="33">
        <f>AB108-AB107</f>
        <v>0</v>
      </c>
      <c r="AD108" s="32">
        <f>IF((AC109&gt;(0.001+AC108)),AB108+0.01,AB108)</f>
        <v>20</v>
      </c>
      <c r="AE108" s="33">
        <f>AD108-AD107</f>
        <v>0</v>
      </c>
      <c r="AF108" s="32">
        <f>IF((AE109&gt;(0.001+AE108)),AD108+0.01,AD108)</f>
        <v>20</v>
      </c>
    </row>
    <row r="109" spans="1:32" x14ac:dyDescent="0.25">
      <c r="A109" s="17">
        <v>107</v>
      </c>
      <c r="B109" s="44">
        <f>AF109</f>
        <v>20</v>
      </c>
      <c r="C109" s="42" t="b">
        <f>IF((B109-B108+0.001)&gt;(B110-B109),TRUE,1)</f>
        <v>1</v>
      </c>
      <c r="D109" s="42"/>
      <c r="E109">
        <f>IF((H109-AF109+0.001)&gt;0,0,1)</f>
        <v>0</v>
      </c>
      <c r="F109" s="42"/>
      <c r="G109" s="39">
        <f>IF(A109&gt;Udregninger!$B$5,20,Udregninger!$B$3+Udregninger!$B$3*((1-Udregninger!$B$4^(A109/Udregninger!$B$5))/(1-Udregninger!$B$4)))</f>
        <v>20</v>
      </c>
      <c r="H109" s="32">
        <f>ROUND(G109,2)</f>
        <v>20</v>
      </c>
      <c r="I109" s="33">
        <f>H109-H108</f>
        <v>0</v>
      </c>
      <c r="J109" s="32">
        <f>IF((I110&gt;(0.001+I109)),H109+0.01,H109)</f>
        <v>20</v>
      </c>
      <c r="K109" s="33">
        <f>J109-J108</f>
        <v>0</v>
      </c>
      <c r="L109" s="32">
        <f>IF((K110&gt;(0.001+K109)),J109+0.01,J109)</f>
        <v>20</v>
      </c>
      <c r="M109" s="33">
        <f>L109-L108</f>
        <v>0</v>
      </c>
      <c r="N109" s="32">
        <f>IF((M110&gt;(0.001+M109)),L109+0.01,L109)</f>
        <v>20</v>
      </c>
      <c r="O109" s="33">
        <f>N109-N108</f>
        <v>0</v>
      </c>
      <c r="P109" s="32">
        <f>IF((O110&gt;(0.001+O109)),N109+0.01,N109)</f>
        <v>20</v>
      </c>
      <c r="Q109" s="33">
        <f>P109-P108</f>
        <v>0</v>
      </c>
      <c r="R109" s="32">
        <f>IF((Q110&gt;(0.001+Q109)),P109+0.01,P109)</f>
        <v>20</v>
      </c>
      <c r="S109" s="33">
        <f>R109-R108</f>
        <v>0</v>
      </c>
      <c r="T109" s="32">
        <f>IF((S110&gt;(0.001+S109)),R109+0.01,R109)</f>
        <v>20</v>
      </c>
      <c r="U109" s="33">
        <f>T109-T108</f>
        <v>0</v>
      </c>
      <c r="V109" s="32">
        <f>IF((U110&gt;(0.001+U109)),T109+0.01,T109)</f>
        <v>20</v>
      </c>
      <c r="W109" s="33">
        <f>V109-V108</f>
        <v>0</v>
      </c>
      <c r="X109" s="32">
        <f>IF((W110&gt;(0.001+W109)),V109+0.01,V109)</f>
        <v>20</v>
      </c>
      <c r="Y109" s="33">
        <f>X109-X108</f>
        <v>0</v>
      </c>
      <c r="Z109" s="32">
        <f>IF((Y110&gt;(0.001+Y109)),X109+0.01,X109)</f>
        <v>20</v>
      </c>
      <c r="AA109" s="33">
        <f>Z109-Z108</f>
        <v>0</v>
      </c>
      <c r="AB109" s="32">
        <f>IF((AA110&gt;(0.001+AA109)),Z109+0.01,Z109)</f>
        <v>20</v>
      </c>
      <c r="AC109" s="33">
        <f>AB109-AB108</f>
        <v>0</v>
      </c>
      <c r="AD109" s="32">
        <f>IF((AC110&gt;(0.001+AC109)),AB109+0.01,AB109)</f>
        <v>20</v>
      </c>
      <c r="AE109" s="33">
        <f>AD109-AD108</f>
        <v>0</v>
      </c>
      <c r="AF109" s="32">
        <f>IF((AE110&gt;(0.001+AE109)),AD109+0.01,AD109)</f>
        <v>20</v>
      </c>
    </row>
    <row r="110" spans="1:32" x14ac:dyDescent="0.25">
      <c r="A110" s="17">
        <v>108</v>
      </c>
      <c r="B110" s="44">
        <f>AF110</f>
        <v>20</v>
      </c>
      <c r="C110" s="42" t="b">
        <f>IF((B110-B109+0.001)&gt;(B111-B110),TRUE,1)</f>
        <v>1</v>
      </c>
      <c r="D110" s="42"/>
      <c r="E110">
        <f>IF((H110-AF110+0.001)&gt;0,0,1)</f>
        <v>0</v>
      </c>
      <c r="F110" s="42"/>
      <c r="G110" s="39">
        <f>IF(A110&gt;Udregninger!$B$5,20,Udregninger!$B$3+Udregninger!$B$3*((1-Udregninger!$B$4^(A110/Udregninger!$B$5))/(1-Udregninger!$B$4)))</f>
        <v>20</v>
      </c>
      <c r="H110" s="32">
        <f>ROUND(G110,2)</f>
        <v>20</v>
      </c>
      <c r="I110" s="33">
        <f>H110-H109</f>
        <v>0</v>
      </c>
      <c r="J110" s="32">
        <f>IF((I111&gt;(0.001+I110)),H110+0.01,H110)</f>
        <v>20</v>
      </c>
      <c r="K110" s="33">
        <f>J110-J109</f>
        <v>0</v>
      </c>
      <c r="L110" s="32">
        <f>IF((K111&gt;(0.001+K110)),J110+0.01,J110)</f>
        <v>20</v>
      </c>
      <c r="M110" s="33">
        <f>L110-L109</f>
        <v>0</v>
      </c>
      <c r="N110" s="32">
        <f>IF((M111&gt;(0.001+M110)),L110+0.01,L110)</f>
        <v>20</v>
      </c>
      <c r="O110" s="33">
        <f>N110-N109</f>
        <v>0</v>
      </c>
      <c r="P110" s="32">
        <f>IF((O111&gt;(0.001+O110)),N110+0.01,N110)</f>
        <v>20</v>
      </c>
      <c r="Q110" s="33">
        <f>P110-P109</f>
        <v>0</v>
      </c>
      <c r="R110" s="32">
        <f>IF((Q111&gt;(0.001+Q110)),P110+0.01,P110)</f>
        <v>20</v>
      </c>
      <c r="S110" s="33">
        <f>R110-R109</f>
        <v>0</v>
      </c>
      <c r="T110" s="32">
        <f>IF((S111&gt;(0.001+S110)),R110+0.01,R110)</f>
        <v>20</v>
      </c>
      <c r="U110" s="33">
        <f>T110-T109</f>
        <v>0</v>
      </c>
      <c r="V110" s="32">
        <f>IF((U111&gt;(0.001+U110)),T110+0.01,T110)</f>
        <v>20</v>
      </c>
      <c r="W110" s="33">
        <f>V110-V109</f>
        <v>0</v>
      </c>
      <c r="X110" s="32">
        <f>IF((W111&gt;(0.001+W110)),V110+0.01,V110)</f>
        <v>20</v>
      </c>
      <c r="Y110" s="33">
        <f>X110-X109</f>
        <v>0</v>
      </c>
      <c r="Z110" s="32">
        <f>IF((Y111&gt;(0.001+Y110)),X110+0.01,X110)</f>
        <v>20</v>
      </c>
      <c r="AA110" s="33">
        <f>Z110-Z109</f>
        <v>0</v>
      </c>
      <c r="AB110" s="32">
        <f>IF((AA111&gt;(0.001+AA110)),Z110+0.01,Z110)</f>
        <v>20</v>
      </c>
      <c r="AC110" s="33">
        <f>AB110-AB109</f>
        <v>0</v>
      </c>
      <c r="AD110" s="32">
        <f>IF((AC111&gt;(0.001+AC110)),AB110+0.01,AB110)</f>
        <v>20</v>
      </c>
      <c r="AE110" s="33">
        <f>AD110-AD109</f>
        <v>0</v>
      </c>
      <c r="AF110" s="32">
        <f>IF((AE111&gt;(0.001+AE110)),AD110+0.01,AD110)</f>
        <v>20</v>
      </c>
    </row>
    <row r="111" spans="1:32" x14ac:dyDescent="0.25">
      <c r="A111" s="17">
        <v>109</v>
      </c>
      <c r="B111" s="44">
        <f>AF111</f>
        <v>20</v>
      </c>
      <c r="C111" s="42" t="b">
        <f>IF((B111-B110+0.001)&gt;(B112-B111),TRUE,1)</f>
        <v>1</v>
      </c>
      <c r="D111" s="42"/>
      <c r="E111">
        <f>IF((H111-AF111+0.001)&gt;0,0,1)</f>
        <v>0</v>
      </c>
      <c r="F111" s="42"/>
      <c r="G111" s="39">
        <f>IF(A111&gt;Udregninger!$B$5,20,Udregninger!$B$3+Udregninger!$B$3*((1-Udregninger!$B$4^(A111/Udregninger!$B$5))/(1-Udregninger!$B$4)))</f>
        <v>20</v>
      </c>
      <c r="H111" s="32">
        <f>ROUND(G111,2)</f>
        <v>20</v>
      </c>
      <c r="I111" s="33">
        <f>H111-H110</f>
        <v>0</v>
      </c>
      <c r="J111" s="32">
        <f>IF((I112&gt;(0.001+I111)),H111+0.01,H111)</f>
        <v>20</v>
      </c>
      <c r="K111" s="33">
        <f>J111-J110</f>
        <v>0</v>
      </c>
      <c r="L111" s="32">
        <f>IF((K112&gt;(0.001+K111)),J111+0.01,J111)</f>
        <v>20</v>
      </c>
      <c r="M111" s="33">
        <f>L111-L110</f>
        <v>0</v>
      </c>
      <c r="N111" s="32">
        <f>IF((M112&gt;(0.001+M111)),L111+0.01,L111)</f>
        <v>20</v>
      </c>
      <c r="O111" s="33">
        <f>N111-N110</f>
        <v>0</v>
      </c>
      <c r="P111" s="32">
        <f>IF((O112&gt;(0.001+O111)),N111+0.01,N111)</f>
        <v>20</v>
      </c>
      <c r="Q111" s="33">
        <f>P111-P110</f>
        <v>0</v>
      </c>
      <c r="R111" s="32">
        <f>IF((Q112&gt;(0.001+Q111)),P111+0.01,P111)</f>
        <v>20</v>
      </c>
      <c r="S111" s="33">
        <f>R111-R110</f>
        <v>0</v>
      </c>
      <c r="T111" s="32">
        <f>IF((S112&gt;(0.001+S111)),R111+0.01,R111)</f>
        <v>20</v>
      </c>
      <c r="U111" s="33">
        <f>T111-T110</f>
        <v>0</v>
      </c>
      <c r="V111" s="32">
        <f>IF((U112&gt;(0.001+U111)),T111+0.01,T111)</f>
        <v>20</v>
      </c>
      <c r="W111" s="33">
        <f>V111-V110</f>
        <v>0</v>
      </c>
      <c r="X111" s="32">
        <f>IF((W112&gt;(0.001+W111)),V111+0.01,V111)</f>
        <v>20</v>
      </c>
      <c r="Y111" s="33">
        <f>X111-X110</f>
        <v>0</v>
      </c>
      <c r="Z111" s="32">
        <f>IF((Y112&gt;(0.001+Y111)),X111+0.01,X111)</f>
        <v>20</v>
      </c>
      <c r="AA111" s="33">
        <f>Z111-Z110</f>
        <v>0</v>
      </c>
      <c r="AB111" s="32">
        <f>IF((AA112&gt;(0.001+AA111)),Z111+0.01,Z111)</f>
        <v>20</v>
      </c>
      <c r="AC111" s="33">
        <f>AB111-AB110</f>
        <v>0</v>
      </c>
      <c r="AD111" s="32">
        <f>IF((AC112&gt;(0.001+AC111)),AB111+0.01,AB111)</f>
        <v>20</v>
      </c>
      <c r="AE111" s="33">
        <f>AD111-AD110</f>
        <v>0</v>
      </c>
      <c r="AF111" s="32">
        <f>IF((AE112&gt;(0.001+AE111)),AD111+0.01,AD111)</f>
        <v>20</v>
      </c>
    </row>
    <row r="112" spans="1:32" x14ac:dyDescent="0.25">
      <c r="A112" s="17">
        <v>110</v>
      </c>
      <c r="B112" s="44">
        <f>AF112</f>
        <v>20</v>
      </c>
      <c r="C112" s="42" t="b">
        <f>IF((B112-B111+0.001)&gt;(B113-B112),TRUE,1)</f>
        <v>1</v>
      </c>
      <c r="D112" s="42"/>
      <c r="E112">
        <f>IF((H112-AF112+0.001)&gt;0,0,1)</f>
        <v>0</v>
      </c>
      <c r="F112" s="42"/>
      <c r="G112" s="39">
        <f>IF(A112&gt;Udregninger!$B$5,20,Udregninger!$B$3+Udregninger!$B$3*((1-Udregninger!$B$4^(A112/Udregninger!$B$5))/(1-Udregninger!$B$4)))</f>
        <v>20</v>
      </c>
      <c r="H112" s="32">
        <f>ROUND(G112,2)</f>
        <v>20</v>
      </c>
      <c r="I112" s="33">
        <f>H112-H111</f>
        <v>0</v>
      </c>
      <c r="J112" s="32">
        <f>IF((I113&gt;(0.001+I112)),H112+0.01,H112)</f>
        <v>20</v>
      </c>
      <c r="K112" s="33">
        <f>J112-J111</f>
        <v>0</v>
      </c>
      <c r="L112" s="32">
        <f>IF((K113&gt;(0.001+K112)),J112+0.01,J112)</f>
        <v>20</v>
      </c>
      <c r="M112" s="33">
        <f>L112-L111</f>
        <v>0</v>
      </c>
      <c r="N112" s="32">
        <f>IF((M113&gt;(0.001+M112)),L112+0.01,L112)</f>
        <v>20</v>
      </c>
      <c r="O112" s="33">
        <f>N112-N111</f>
        <v>0</v>
      </c>
      <c r="P112" s="32">
        <f>IF((O113&gt;(0.001+O112)),N112+0.01,N112)</f>
        <v>20</v>
      </c>
      <c r="Q112" s="33">
        <f>P112-P111</f>
        <v>0</v>
      </c>
      <c r="R112" s="32">
        <f>IF((Q113&gt;(0.001+Q112)),P112+0.01,P112)</f>
        <v>20</v>
      </c>
      <c r="S112" s="33">
        <f>R112-R111</f>
        <v>0</v>
      </c>
      <c r="T112" s="32">
        <f>IF((S113&gt;(0.001+S112)),R112+0.01,R112)</f>
        <v>20</v>
      </c>
      <c r="U112" s="33">
        <f>T112-T111</f>
        <v>0</v>
      </c>
      <c r="V112" s="32">
        <f>IF((U113&gt;(0.001+U112)),T112+0.01,T112)</f>
        <v>20</v>
      </c>
      <c r="W112" s="33">
        <f>V112-V111</f>
        <v>0</v>
      </c>
      <c r="X112" s="32">
        <f>IF((W113&gt;(0.001+W112)),V112+0.01,V112)</f>
        <v>20</v>
      </c>
      <c r="Y112" s="33">
        <f>X112-X111</f>
        <v>0</v>
      </c>
      <c r="Z112" s="32">
        <f>IF((Y113&gt;(0.001+Y112)),X112+0.01,X112)</f>
        <v>20</v>
      </c>
      <c r="AA112" s="33">
        <f>Z112-Z111</f>
        <v>0</v>
      </c>
      <c r="AB112" s="32">
        <f>IF((AA113&gt;(0.001+AA112)),Z112+0.01,Z112)</f>
        <v>20</v>
      </c>
      <c r="AC112" s="33">
        <f>AB112-AB111</f>
        <v>0</v>
      </c>
      <c r="AD112" s="32">
        <f>IF((AC113&gt;(0.001+AC112)),AB112+0.01,AB112)</f>
        <v>20</v>
      </c>
      <c r="AE112" s="33">
        <f>AD112-AD111</f>
        <v>0</v>
      </c>
      <c r="AF112" s="32">
        <f>IF((AE113&gt;(0.001+AE112)),AD112+0.01,AD112)</f>
        <v>20</v>
      </c>
    </row>
    <row r="113" spans="1:32" x14ac:dyDescent="0.25">
      <c r="A113" s="17">
        <v>111</v>
      </c>
      <c r="B113" s="44">
        <f>AF113</f>
        <v>20</v>
      </c>
      <c r="C113" s="42" t="b">
        <f>IF((B113-B112+0.001)&gt;(B114-B113),TRUE,1)</f>
        <v>1</v>
      </c>
      <c r="D113" s="42"/>
      <c r="E113">
        <f>IF((H113-AF113+0.001)&gt;0,0,1)</f>
        <v>0</v>
      </c>
      <c r="F113" s="42"/>
      <c r="G113" s="39">
        <f>IF(A113&gt;Udregninger!$B$5,20,Udregninger!$B$3+Udregninger!$B$3*((1-Udregninger!$B$4^(A113/Udregninger!$B$5))/(1-Udregninger!$B$4)))</f>
        <v>20</v>
      </c>
      <c r="H113" s="32">
        <f>ROUND(G113,2)</f>
        <v>20</v>
      </c>
      <c r="I113" s="33">
        <f>H113-H112</f>
        <v>0</v>
      </c>
      <c r="J113" s="32">
        <f>IF((I114&gt;(0.001+I113)),H113+0.01,H113)</f>
        <v>20</v>
      </c>
      <c r="K113" s="33">
        <f>J113-J112</f>
        <v>0</v>
      </c>
      <c r="L113" s="32">
        <f>IF((K114&gt;(0.001+K113)),J113+0.01,J113)</f>
        <v>20</v>
      </c>
      <c r="M113" s="33">
        <f>L113-L112</f>
        <v>0</v>
      </c>
      <c r="N113" s="32">
        <f>IF((M114&gt;(0.001+M113)),L113+0.01,L113)</f>
        <v>20</v>
      </c>
      <c r="O113" s="33">
        <f>N113-N112</f>
        <v>0</v>
      </c>
      <c r="P113" s="32">
        <f>IF((O114&gt;(0.001+O113)),N113+0.01,N113)</f>
        <v>20</v>
      </c>
      <c r="Q113" s="33">
        <f>P113-P112</f>
        <v>0</v>
      </c>
      <c r="R113" s="32">
        <f>IF((Q114&gt;(0.001+Q113)),P113+0.01,P113)</f>
        <v>20</v>
      </c>
      <c r="S113" s="33">
        <f>R113-R112</f>
        <v>0</v>
      </c>
      <c r="T113" s="32">
        <f>IF((S114&gt;(0.001+S113)),R113+0.01,R113)</f>
        <v>20</v>
      </c>
      <c r="U113" s="33">
        <f>T113-T112</f>
        <v>0</v>
      </c>
      <c r="V113" s="32">
        <f>IF((U114&gt;(0.001+U113)),T113+0.01,T113)</f>
        <v>20</v>
      </c>
      <c r="W113" s="33">
        <f>V113-V112</f>
        <v>0</v>
      </c>
      <c r="X113" s="32">
        <f>IF((W114&gt;(0.001+W113)),V113+0.01,V113)</f>
        <v>20</v>
      </c>
      <c r="Y113" s="33">
        <f>X113-X112</f>
        <v>0</v>
      </c>
      <c r="Z113" s="32">
        <f>IF((Y114&gt;(0.001+Y113)),X113+0.01,X113)</f>
        <v>20</v>
      </c>
      <c r="AA113" s="33">
        <f>Z113-Z112</f>
        <v>0</v>
      </c>
      <c r="AB113" s="32">
        <f>IF((AA114&gt;(0.001+AA113)),Z113+0.01,Z113)</f>
        <v>20</v>
      </c>
      <c r="AC113" s="33">
        <f>AB113-AB112</f>
        <v>0</v>
      </c>
      <c r="AD113" s="32">
        <f>IF((AC114&gt;(0.001+AC113)),AB113+0.01,AB113)</f>
        <v>20</v>
      </c>
      <c r="AE113" s="33">
        <f>AD113-AD112</f>
        <v>0</v>
      </c>
      <c r="AF113" s="32">
        <f>IF((AE114&gt;(0.001+AE113)),AD113+0.01,AD113)</f>
        <v>20</v>
      </c>
    </row>
    <row r="114" spans="1:32" x14ac:dyDescent="0.25">
      <c r="A114" s="17">
        <v>112</v>
      </c>
      <c r="B114" s="44">
        <f>AF114</f>
        <v>20</v>
      </c>
      <c r="C114" s="42" t="b">
        <f>IF((B114-B113+0.001)&gt;(B115-B114),TRUE,1)</f>
        <v>1</v>
      </c>
      <c r="D114" s="42"/>
      <c r="E114">
        <f>IF((H114-AF114+0.001)&gt;0,0,1)</f>
        <v>0</v>
      </c>
      <c r="F114" s="42"/>
      <c r="G114" s="39">
        <f>IF(A114&gt;Udregninger!$B$5,20,Udregninger!$B$3+Udregninger!$B$3*((1-Udregninger!$B$4^(A114/Udregninger!$B$5))/(1-Udregninger!$B$4)))</f>
        <v>20</v>
      </c>
      <c r="H114" s="32">
        <f>ROUND(G114,2)</f>
        <v>20</v>
      </c>
      <c r="I114" s="33">
        <f>H114-H113</f>
        <v>0</v>
      </c>
      <c r="J114" s="32">
        <f>IF((I115&gt;(0.001+I114)),H114+0.01,H114)</f>
        <v>20</v>
      </c>
      <c r="K114" s="33">
        <f>J114-J113</f>
        <v>0</v>
      </c>
      <c r="L114" s="32">
        <f>IF((K115&gt;(0.001+K114)),J114+0.01,J114)</f>
        <v>20</v>
      </c>
      <c r="M114" s="33">
        <f>L114-L113</f>
        <v>0</v>
      </c>
      <c r="N114" s="32">
        <f>IF((M115&gt;(0.001+M114)),L114+0.01,L114)</f>
        <v>20</v>
      </c>
      <c r="O114" s="33">
        <f>N114-N113</f>
        <v>0</v>
      </c>
      <c r="P114" s="32">
        <f>IF((O115&gt;(0.001+O114)),N114+0.01,N114)</f>
        <v>20</v>
      </c>
      <c r="Q114" s="33">
        <f>P114-P113</f>
        <v>0</v>
      </c>
      <c r="R114" s="32">
        <f>IF((Q115&gt;(0.001+Q114)),P114+0.01,P114)</f>
        <v>20</v>
      </c>
      <c r="S114" s="33">
        <f>R114-R113</f>
        <v>0</v>
      </c>
      <c r="T114" s="32">
        <f>IF((S115&gt;(0.001+S114)),R114+0.01,R114)</f>
        <v>20</v>
      </c>
      <c r="U114" s="33">
        <f>T114-T113</f>
        <v>0</v>
      </c>
      <c r="V114" s="32">
        <f>IF((U115&gt;(0.001+U114)),T114+0.01,T114)</f>
        <v>20</v>
      </c>
      <c r="W114" s="33">
        <f>V114-V113</f>
        <v>0</v>
      </c>
      <c r="X114" s="32">
        <f>IF((W115&gt;(0.001+W114)),V114+0.01,V114)</f>
        <v>20</v>
      </c>
      <c r="Y114" s="33">
        <f>X114-X113</f>
        <v>0</v>
      </c>
      <c r="Z114" s="32">
        <f>IF((Y115&gt;(0.001+Y114)),X114+0.01,X114)</f>
        <v>20</v>
      </c>
      <c r="AA114" s="33">
        <f>Z114-Z113</f>
        <v>0</v>
      </c>
      <c r="AB114" s="32">
        <f>IF((AA115&gt;(0.001+AA114)),Z114+0.01,Z114)</f>
        <v>20</v>
      </c>
      <c r="AC114" s="33">
        <f>AB114-AB113</f>
        <v>0</v>
      </c>
      <c r="AD114" s="32">
        <f>IF((AC115&gt;(0.001+AC114)),AB114+0.01,AB114)</f>
        <v>20</v>
      </c>
      <c r="AE114" s="33">
        <f>AD114-AD113</f>
        <v>0</v>
      </c>
      <c r="AF114" s="32">
        <f>IF((AE115&gt;(0.001+AE114)),AD114+0.01,AD114)</f>
        <v>20</v>
      </c>
    </row>
    <row r="115" spans="1:32" x14ac:dyDescent="0.25">
      <c r="A115" s="17">
        <v>113</v>
      </c>
      <c r="B115" s="44">
        <f>AF115</f>
        <v>20</v>
      </c>
      <c r="C115" s="42" t="b">
        <f>IF((B115-B114+0.001)&gt;(B116-B115),TRUE,1)</f>
        <v>1</v>
      </c>
      <c r="D115" s="42"/>
      <c r="E115">
        <f>IF((H115-AF115+0.001)&gt;0,0,1)</f>
        <v>0</v>
      </c>
      <c r="F115" s="42"/>
      <c r="G115" s="39">
        <f>IF(A115&gt;Udregninger!$B$5,20,Udregninger!$B$3+Udregninger!$B$3*((1-Udregninger!$B$4^(A115/Udregninger!$B$5))/(1-Udregninger!$B$4)))</f>
        <v>20</v>
      </c>
      <c r="H115" s="32">
        <f>ROUND(G115,2)</f>
        <v>20</v>
      </c>
      <c r="I115" s="33">
        <f>H115-H114</f>
        <v>0</v>
      </c>
      <c r="J115" s="32">
        <f>IF((I116&gt;(0.001+I115)),H115+0.01,H115)</f>
        <v>20</v>
      </c>
      <c r="K115" s="33">
        <f>J115-J114</f>
        <v>0</v>
      </c>
      <c r="L115" s="32">
        <f>IF((K116&gt;(0.001+K115)),J115+0.01,J115)</f>
        <v>20</v>
      </c>
      <c r="M115" s="33">
        <f>L115-L114</f>
        <v>0</v>
      </c>
      <c r="N115" s="32">
        <f>IF((M116&gt;(0.001+M115)),L115+0.01,L115)</f>
        <v>20</v>
      </c>
      <c r="O115" s="33">
        <f>N115-N114</f>
        <v>0</v>
      </c>
      <c r="P115" s="32">
        <f>IF((O116&gt;(0.001+O115)),N115+0.01,N115)</f>
        <v>20</v>
      </c>
      <c r="Q115" s="33">
        <f>P115-P114</f>
        <v>0</v>
      </c>
      <c r="R115" s="32">
        <f>IF((Q116&gt;(0.001+Q115)),P115+0.01,P115)</f>
        <v>20</v>
      </c>
      <c r="S115" s="33">
        <f>R115-R114</f>
        <v>0</v>
      </c>
      <c r="T115" s="32">
        <f>IF((S116&gt;(0.001+S115)),R115+0.01,R115)</f>
        <v>20</v>
      </c>
      <c r="U115" s="33">
        <f>T115-T114</f>
        <v>0</v>
      </c>
      <c r="V115" s="32">
        <f>IF((U116&gt;(0.001+U115)),T115+0.01,T115)</f>
        <v>20</v>
      </c>
      <c r="W115" s="33">
        <f>V115-V114</f>
        <v>0</v>
      </c>
      <c r="X115" s="32">
        <f>IF((W116&gt;(0.001+W115)),V115+0.01,V115)</f>
        <v>20</v>
      </c>
      <c r="Y115" s="33">
        <f>X115-X114</f>
        <v>0</v>
      </c>
      <c r="Z115" s="32">
        <f>IF((Y116&gt;(0.001+Y115)),X115+0.01,X115)</f>
        <v>20</v>
      </c>
      <c r="AA115" s="33">
        <f>Z115-Z114</f>
        <v>0</v>
      </c>
      <c r="AB115" s="32">
        <f>IF((AA116&gt;(0.001+AA115)),Z115+0.01,Z115)</f>
        <v>20</v>
      </c>
      <c r="AC115" s="33">
        <f>AB115-AB114</f>
        <v>0</v>
      </c>
      <c r="AD115" s="32">
        <f>IF((AC116&gt;(0.001+AC115)),AB115+0.01,AB115)</f>
        <v>20</v>
      </c>
      <c r="AE115" s="33">
        <f>AD115-AD114</f>
        <v>0</v>
      </c>
      <c r="AF115" s="32">
        <f>IF((AE116&gt;(0.001+AE115)),AD115+0.01,AD115)</f>
        <v>20</v>
      </c>
    </row>
    <row r="116" spans="1:32" x14ac:dyDescent="0.25">
      <c r="A116" s="17">
        <v>114</v>
      </c>
      <c r="B116" s="44">
        <f>AF116</f>
        <v>20</v>
      </c>
      <c r="C116" s="42" t="b">
        <f>IF((B116-B115+0.001)&gt;(B117-B116),TRUE,1)</f>
        <v>1</v>
      </c>
      <c r="D116" s="42"/>
      <c r="E116">
        <f>IF((H116-AF116+0.001)&gt;0,0,1)</f>
        <v>0</v>
      </c>
      <c r="F116" s="42"/>
      <c r="G116" s="39">
        <f>IF(A116&gt;Udregninger!$B$5,20,Udregninger!$B$3+Udregninger!$B$3*((1-Udregninger!$B$4^(A116/Udregninger!$B$5))/(1-Udregninger!$B$4)))</f>
        <v>20</v>
      </c>
      <c r="H116" s="32">
        <f>ROUND(G116,2)</f>
        <v>20</v>
      </c>
      <c r="I116" s="33">
        <f>H116-H115</f>
        <v>0</v>
      </c>
      <c r="J116" s="32">
        <f>IF((I117&gt;(0.001+I116)),H116+0.01,H116)</f>
        <v>20</v>
      </c>
      <c r="K116" s="33">
        <f>J116-J115</f>
        <v>0</v>
      </c>
      <c r="L116" s="32">
        <f>IF((K117&gt;(0.001+K116)),J116+0.01,J116)</f>
        <v>20</v>
      </c>
      <c r="M116" s="33">
        <f>L116-L115</f>
        <v>0</v>
      </c>
      <c r="N116" s="32">
        <f>IF((M117&gt;(0.001+M116)),L116+0.01,L116)</f>
        <v>20</v>
      </c>
      <c r="O116" s="33">
        <f>N116-N115</f>
        <v>0</v>
      </c>
      <c r="P116" s="32">
        <f>IF((O117&gt;(0.001+O116)),N116+0.01,N116)</f>
        <v>20</v>
      </c>
      <c r="Q116" s="33">
        <f>P116-P115</f>
        <v>0</v>
      </c>
      <c r="R116" s="32">
        <f>IF((Q117&gt;(0.001+Q116)),P116+0.01,P116)</f>
        <v>20</v>
      </c>
      <c r="S116" s="33">
        <f>R116-R115</f>
        <v>0</v>
      </c>
      <c r="T116" s="32">
        <f>IF((S117&gt;(0.001+S116)),R116+0.01,R116)</f>
        <v>20</v>
      </c>
      <c r="U116" s="33">
        <f>T116-T115</f>
        <v>0</v>
      </c>
      <c r="V116" s="32">
        <f>IF((U117&gt;(0.001+U116)),T116+0.01,T116)</f>
        <v>20</v>
      </c>
      <c r="W116" s="33">
        <f>V116-V115</f>
        <v>0</v>
      </c>
      <c r="X116" s="32">
        <f>IF((W117&gt;(0.001+W116)),V116+0.01,V116)</f>
        <v>20</v>
      </c>
      <c r="Y116" s="33">
        <f>X116-X115</f>
        <v>0</v>
      </c>
      <c r="Z116" s="32">
        <f>IF((Y117&gt;(0.001+Y116)),X116+0.01,X116)</f>
        <v>20</v>
      </c>
      <c r="AA116" s="33">
        <f>Z116-Z115</f>
        <v>0</v>
      </c>
      <c r="AB116" s="32">
        <f>IF((AA117&gt;(0.001+AA116)),Z116+0.01,Z116)</f>
        <v>20</v>
      </c>
      <c r="AC116" s="33">
        <f>AB116-AB115</f>
        <v>0</v>
      </c>
      <c r="AD116" s="32">
        <f>IF((AC117&gt;(0.001+AC116)),AB116+0.01,AB116)</f>
        <v>20</v>
      </c>
      <c r="AE116" s="33">
        <f>AD116-AD115</f>
        <v>0</v>
      </c>
      <c r="AF116" s="32">
        <f>IF((AE117&gt;(0.001+AE116)),AD116+0.01,AD116)</f>
        <v>20</v>
      </c>
    </row>
    <row r="117" spans="1:32" x14ac:dyDescent="0.25">
      <c r="A117" s="17">
        <v>115</v>
      </c>
      <c r="B117" s="44">
        <f>AF117</f>
        <v>20</v>
      </c>
      <c r="C117" s="42" t="b">
        <f>IF((B117-B116+0.001)&gt;(B118-B117),TRUE,1)</f>
        <v>1</v>
      </c>
      <c r="D117" s="42"/>
      <c r="E117">
        <f>IF((H117-AF117+0.001)&gt;0,0,1)</f>
        <v>0</v>
      </c>
      <c r="F117" s="42"/>
      <c r="G117" s="39">
        <f>IF(A117&gt;Udregninger!$B$5,20,Udregninger!$B$3+Udregninger!$B$3*((1-Udregninger!$B$4^(A117/Udregninger!$B$5))/(1-Udregninger!$B$4)))</f>
        <v>20</v>
      </c>
      <c r="H117" s="32">
        <f>ROUND(G117,2)</f>
        <v>20</v>
      </c>
      <c r="I117" s="33">
        <f>H117-H116</f>
        <v>0</v>
      </c>
      <c r="J117" s="32">
        <f>IF((I118&gt;(0.001+I117)),H117+0.01,H117)</f>
        <v>20</v>
      </c>
      <c r="K117" s="33">
        <f>J117-J116</f>
        <v>0</v>
      </c>
      <c r="L117" s="32">
        <f>IF((K118&gt;(0.001+K117)),J117+0.01,J117)</f>
        <v>20</v>
      </c>
      <c r="M117" s="33">
        <f>L117-L116</f>
        <v>0</v>
      </c>
      <c r="N117" s="32">
        <f>IF((M118&gt;(0.001+M117)),L117+0.01,L117)</f>
        <v>20</v>
      </c>
      <c r="O117" s="33">
        <f>N117-N116</f>
        <v>0</v>
      </c>
      <c r="P117" s="32">
        <f>IF((O118&gt;(0.001+O117)),N117+0.01,N117)</f>
        <v>20</v>
      </c>
      <c r="Q117" s="33">
        <f>P117-P116</f>
        <v>0</v>
      </c>
      <c r="R117" s="32">
        <f>IF((Q118&gt;(0.001+Q117)),P117+0.01,P117)</f>
        <v>20</v>
      </c>
      <c r="S117" s="33">
        <f>R117-R116</f>
        <v>0</v>
      </c>
      <c r="T117" s="32">
        <f>IF((S118&gt;(0.001+S117)),R117+0.01,R117)</f>
        <v>20</v>
      </c>
      <c r="U117" s="33">
        <f>T117-T116</f>
        <v>0</v>
      </c>
      <c r="V117" s="32">
        <f>IF((U118&gt;(0.001+U117)),T117+0.01,T117)</f>
        <v>20</v>
      </c>
      <c r="W117" s="33">
        <f>V117-V116</f>
        <v>0</v>
      </c>
      <c r="X117" s="32">
        <f>IF((W118&gt;(0.001+W117)),V117+0.01,V117)</f>
        <v>20</v>
      </c>
      <c r="Y117" s="33">
        <f>X117-X116</f>
        <v>0</v>
      </c>
      <c r="Z117" s="32">
        <f>IF((Y118&gt;(0.001+Y117)),X117+0.01,X117)</f>
        <v>20</v>
      </c>
      <c r="AA117" s="33">
        <f>Z117-Z116</f>
        <v>0</v>
      </c>
      <c r="AB117" s="32">
        <f>IF((AA118&gt;(0.001+AA117)),Z117+0.01,Z117)</f>
        <v>20</v>
      </c>
      <c r="AC117" s="33">
        <f>AB117-AB116</f>
        <v>0</v>
      </c>
      <c r="AD117" s="32">
        <f>IF((AC118&gt;(0.001+AC117)),AB117+0.01,AB117)</f>
        <v>20</v>
      </c>
      <c r="AE117" s="33">
        <f>AD117-AD116</f>
        <v>0</v>
      </c>
      <c r="AF117" s="32">
        <f>IF((AE118&gt;(0.001+AE117)),AD117+0.01,AD117)</f>
        <v>20</v>
      </c>
    </row>
    <row r="118" spans="1:32" x14ac:dyDescent="0.25">
      <c r="A118" s="17">
        <v>116</v>
      </c>
      <c r="B118" s="44">
        <f>AF118</f>
        <v>20</v>
      </c>
      <c r="C118" s="42" t="b">
        <f>IF((B118-B117+0.001)&gt;(B119-B118),TRUE,1)</f>
        <v>1</v>
      </c>
      <c r="D118" s="42"/>
      <c r="E118">
        <f>IF((H118-AF118+0.001)&gt;0,0,1)</f>
        <v>0</v>
      </c>
      <c r="F118" s="42"/>
      <c r="G118" s="39">
        <f>IF(A118&gt;Udregninger!$B$5,20,Udregninger!$B$3+Udregninger!$B$3*((1-Udregninger!$B$4^(A118/Udregninger!$B$5))/(1-Udregninger!$B$4)))</f>
        <v>20</v>
      </c>
      <c r="H118" s="32">
        <f>ROUND(G118,2)</f>
        <v>20</v>
      </c>
      <c r="I118" s="33">
        <f>H118-H117</f>
        <v>0</v>
      </c>
      <c r="J118" s="32">
        <f>IF((I119&gt;(0.001+I118)),H118+0.01,H118)</f>
        <v>20</v>
      </c>
      <c r="K118" s="33">
        <f>J118-J117</f>
        <v>0</v>
      </c>
      <c r="L118" s="32">
        <f>IF((K119&gt;(0.001+K118)),J118+0.01,J118)</f>
        <v>20</v>
      </c>
      <c r="M118" s="33">
        <f>L118-L117</f>
        <v>0</v>
      </c>
      <c r="N118" s="32">
        <f>IF((M119&gt;(0.001+M118)),L118+0.01,L118)</f>
        <v>20</v>
      </c>
      <c r="O118" s="33">
        <f>N118-N117</f>
        <v>0</v>
      </c>
      <c r="P118" s="32">
        <f>IF((O119&gt;(0.001+O118)),N118+0.01,N118)</f>
        <v>20</v>
      </c>
      <c r="Q118" s="33">
        <f>P118-P117</f>
        <v>0</v>
      </c>
      <c r="R118" s="32">
        <f>IF((Q119&gt;(0.001+Q118)),P118+0.01,P118)</f>
        <v>20</v>
      </c>
      <c r="S118" s="33">
        <f>R118-R117</f>
        <v>0</v>
      </c>
      <c r="T118" s="32">
        <f>IF((S119&gt;(0.001+S118)),R118+0.01,R118)</f>
        <v>20</v>
      </c>
      <c r="U118" s="33">
        <f>T118-T117</f>
        <v>0</v>
      </c>
      <c r="V118" s="32">
        <f>IF((U119&gt;(0.001+U118)),T118+0.01,T118)</f>
        <v>20</v>
      </c>
      <c r="W118" s="33">
        <f>V118-V117</f>
        <v>0</v>
      </c>
      <c r="X118" s="32">
        <f>IF((W119&gt;(0.001+W118)),V118+0.01,V118)</f>
        <v>20</v>
      </c>
      <c r="Y118" s="33">
        <f>X118-X117</f>
        <v>0</v>
      </c>
      <c r="Z118" s="32">
        <f>IF((Y119&gt;(0.001+Y118)),X118+0.01,X118)</f>
        <v>20</v>
      </c>
      <c r="AA118" s="33">
        <f>Z118-Z117</f>
        <v>0</v>
      </c>
      <c r="AB118" s="32">
        <f>IF((AA119&gt;(0.001+AA118)),Z118+0.01,Z118)</f>
        <v>20</v>
      </c>
      <c r="AC118" s="33">
        <f>AB118-AB117</f>
        <v>0</v>
      </c>
      <c r="AD118" s="32">
        <f>IF((AC119&gt;(0.001+AC118)),AB118+0.01,AB118)</f>
        <v>20</v>
      </c>
      <c r="AE118" s="33">
        <f>AD118-AD117</f>
        <v>0</v>
      </c>
      <c r="AF118" s="32">
        <f>IF((AE119&gt;(0.001+AE118)),AD118+0.01,AD118)</f>
        <v>20</v>
      </c>
    </row>
    <row r="119" spans="1:32" x14ac:dyDescent="0.25">
      <c r="A119" s="17">
        <v>117</v>
      </c>
      <c r="B119" s="44">
        <f>AF119</f>
        <v>20</v>
      </c>
      <c r="C119" s="42" t="b">
        <f>IF((B119-B118+0.001)&gt;(B120-B119),TRUE,1)</f>
        <v>1</v>
      </c>
      <c r="D119" s="42"/>
      <c r="E119">
        <f>IF((H119-AF119+0.001)&gt;0,0,1)</f>
        <v>0</v>
      </c>
      <c r="F119" s="42"/>
      <c r="G119" s="39">
        <f>IF(A119&gt;Udregninger!$B$5,20,Udregninger!$B$3+Udregninger!$B$3*((1-Udregninger!$B$4^(A119/Udregninger!$B$5))/(1-Udregninger!$B$4)))</f>
        <v>20</v>
      </c>
      <c r="H119" s="32">
        <f>ROUND(G119,2)</f>
        <v>20</v>
      </c>
      <c r="I119" s="33">
        <f>H119-H118</f>
        <v>0</v>
      </c>
      <c r="J119" s="32">
        <f>IF((I120&gt;(0.001+I119)),H119+0.01,H119)</f>
        <v>20</v>
      </c>
      <c r="K119" s="33">
        <f>J119-J118</f>
        <v>0</v>
      </c>
      <c r="L119" s="32">
        <f>IF((K120&gt;(0.001+K119)),J119+0.01,J119)</f>
        <v>20</v>
      </c>
      <c r="M119" s="33">
        <f>L119-L118</f>
        <v>0</v>
      </c>
      <c r="N119" s="32">
        <f>IF((M120&gt;(0.001+M119)),L119+0.01,L119)</f>
        <v>20</v>
      </c>
      <c r="O119" s="33">
        <f>N119-N118</f>
        <v>0</v>
      </c>
      <c r="P119" s="32">
        <f>IF((O120&gt;(0.001+O119)),N119+0.01,N119)</f>
        <v>20</v>
      </c>
      <c r="Q119" s="33">
        <f>P119-P118</f>
        <v>0</v>
      </c>
      <c r="R119" s="32">
        <f>IF((Q120&gt;(0.001+Q119)),P119+0.01,P119)</f>
        <v>20</v>
      </c>
      <c r="S119" s="33">
        <f>R119-R118</f>
        <v>0</v>
      </c>
      <c r="T119" s="32">
        <f>IF((S120&gt;(0.001+S119)),R119+0.01,R119)</f>
        <v>20</v>
      </c>
      <c r="U119" s="33">
        <f>T119-T118</f>
        <v>0</v>
      </c>
      <c r="V119" s="32">
        <f>IF((U120&gt;(0.001+U119)),T119+0.01,T119)</f>
        <v>20</v>
      </c>
      <c r="W119" s="33">
        <f>V119-V118</f>
        <v>0</v>
      </c>
      <c r="X119" s="32">
        <f>IF((W120&gt;(0.001+W119)),V119+0.01,V119)</f>
        <v>20</v>
      </c>
      <c r="Y119" s="33">
        <f>X119-X118</f>
        <v>0</v>
      </c>
      <c r="Z119" s="32">
        <f>IF((Y120&gt;(0.001+Y119)),X119+0.01,X119)</f>
        <v>20</v>
      </c>
      <c r="AA119" s="33">
        <f>Z119-Z118</f>
        <v>0</v>
      </c>
      <c r="AB119" s="32">
        <f>IF((AA120&gt;(0.001+AA119)),Z119+0.01,Z119)</f>
        <v>20</v>
      </c>
      <c r="AC119" s="33">
        <f>AB119-AB118</f>
        <v>0</v>
      </c>
      <c r="AD119" s="32">
        <f>IF((AC120&gt;(0.001+AC119)),AB119+0.01,AB119)</f>
        <v>20</v>
      </c>
      <c r="AE119" s="33">
        <f>AD119-AD118</f>
        <v>0</v>
      </c>
      <c r="AF119" s="32">
        <f>IF((AE120&gt;(0.001+AE119)),AD119+0.01,AD119)</f>
        <v>20</v>
      </c>
    </row>
    <row r="120" spans="1:32" x14ac:dyDescent="0.25">
      <c r="A120" s="17">
        <v>118</v>
      </c>
      <c r="B120" s="44">
        <f>AF120</f>
        <v>20</v>
      </c>
      <c r="C120" s="42" t="b">
        <f>IF((B120-B119+0.001)&gt;(B121-B120),TRUE,1)</f>
        <v>1</v>
      </c>
      <c r="D120" s="42"/>
      <c r="E120">
        <f>IF((H120-AF120+0.001)&gt;0,0,1)</f>
        <v>0</v>
      </c>
      <c r="F120" s="42"/>
      <c r="G120" s="39">
        <f>IF(A120&gt;Udregninger!$B$5,20,Udregninger!$B$3+Udregninger!$B$3*((1-Udregninger!$B$4^(A120/Udregninger!$B$5))/(1-Udregninger!$B$4)))</f>
        <v>20</v>
      </c>
      <c r="H120" s="32">
        <f>ROUND(G120,2)</f>
        <v>20</v>
      </c>
      <c r="I120" s="33">
        <f>H120-H119</f>
        <v>0</v>
      </c>
      <c r="J120" s="32">
        <f>IF((I121&gt;(0.001+I120)),H120+0.01,H120)</f>
        <v>20</v>
      </c>
      <c r="K120" s="33">
        <f>J120-J119</f>
        <v>0</v>
      </c>
      <c r="L120" s="32">
        <f>IF((K121&gt;(0.001+K120)),J120+0.01,J120)</f>
        <v>20</v>
      </c>
      <c r="M120" s="33">
        <f>L120-L119</f>
        <v>0</v>
      </c>
      <c r="N120" s="32">
        <f>IF((M121&gt;(0.001+M120)),L120+0.01,L120)</f>
        <v>20</v>
      </c>
      <c r="O120" s="33">
        <f>N120-N119</f>
        <v>0</v>
      </c>
      <c r="P120" s="32">
        <f>IF((O121&gt;(0.001+O120)),N120+0.01,N120)</f>
        <v>20</v>
      </c>
      <c r="Q120" s="33">
        <f>P120-P119</f>
        <v>0</v>
      </c>
      <c r="R120" s="32">
        <f>IF((Q121&gt;(0.001+Q120)),P120+0.01,P120)</f>
        <v>20</v>
      </c>
      <c r="S120" s="33">
        <f>R120-R119</f>
        <v>0</v>
      </c>
      <c r="T120" s="32">
        <f>IF((S121&gt;(0.001+S120)),R120+0.01,R120)</f>
        <v>20</v>
      </c>
      <c r="U120" s="33">
        <f>T120-T119</f>
        <v>0</v>
      </c>
      <c r="V120" s="32">
        <f>IF((U121&gt;(0.001+U120)),T120+0.01,T120)</f>
        <v>20</v>
      </c>
      <c r="W120" s="33">
        <f>V120-V119</f>
        <v>0</v>
      </c>
      <c r="X120" s="32">
        <f>IF((W121&gt;(0.001+W120)),V120+0.01,V120)</f>
        <v>20</v>
      </c>
      <c r="Y120" s="33">
        <f>X120-X119</f>
        <v>0</v>
      </c>
      <c r="Z120" s="32">
        <f>IF((Y121&gt;(0.001+Y120)),X120+0.01,X120)</f>
        <v>20</v>
      </c>
      <c r="AA120" s="33">
        <f>Z120-Z119</f>
        <v>0</v>
      </c>
      <c r="AB120" s="32">
        <f>IF((AA121&gt;(0.001+AA120)),Z120+0.01,Z120)</f>
        <v>20</v>
      </c>
      <c r="AC120" s="33">
        <f>AB120-AB119</f>
        <v>0</v>
      </c>
      <c r="AD120" s="32">
        <f>IF((AC121&gt;(0.001+AC120)),AB120+0.01,AB120)</f>
        <v>20</v>
      </c>
      <c r="AE120" s="33">
        <f>AD120-AD119</f>
        <v>0</v>
      </c>
      <c r="AF120" s="32">
        <f>IF((AE121&gt;(0.001+AE120)),AD120+0.01,AD120)</f>
        <v>20</v>
      </c>
    </row>
    <row r="121" spans="1:32" x14ac:dyDescent="0.25">
      <c r="A121" s="17">
        <v>119</v>
      </c>
      <c r="B121" s="44">
        <f>AF121</f>
        <v>20</v>
      </c>
      <c r="C121" s="42" t="b">
        <f>IF((B121-B120+0.001)&gt;(B122-B121),TRUE,1)</f>
        <v>1</v>
      </c>
      <c r="D121" s="42"/>
      <c r="E121">
        <f>IF((H121-AF121+0.001)&gt;0,0,1)</f>
        <v>0</v>
      </c>
      <c r="F121" s="42"/>
      <c r="G121" s="39">
        <f>IF(A121&gt;Udregninger!$B$5,20,Udregninger!$B$3+Udregninger!$B$3*((1-Udregninger!$B$4^(A121/Udregninger!$B$5))/(1-Udregninger!$B$4)))</f>
        <v>20</v>
      </c>
      <c r="H121" s="32">
        <f>ROUND(G121,2)</f>
        <v>20</v>
      </c>
      <c r="I121" s="33">
        <f>H121-H120</f>
        <v>0</v>
      </c>
      <c r="J121" s="32">
        <f>IF((I122&gt;(0.001+I121)),H121+0.01,H121)</f>
        <v>20</v>
      </c>
      <c r="K121" s="33">
        <f>J121-J120</f>
        <v>0</v>
      </c>
      <c r="L121" s="32">
        <f>IF((K122&gt;(0.001+K121)),J121+0.01,J121)</f>
        <v>20</v>
      </c>
      <c r="M121" s="33">
        <f>L121-L120</f>
        <v>0</v>
      </c>
      <c r="N121" s="32">
        <f>IF((M122&gt;(0.001+M121)),L121+0.01,L121)</f>
        <v>20</v>
      </c>
      <c r="O121" s="33">
        <f>N121-N120</f>
        <v>0</v>
      </c>
      <c r="P121" s="32">
        <f>IF((O122&gt;(0.001+O121)),N121+0.01,N121)</f>
        <v>20</v>
      </c>
      <c r="Q121" s="33">
        <f>P121-P120</f>
        <v>0</v>
      </c>
      <c r="R121" s="32">
        <f>IF((Q122&gt;(0.001+Q121)),P121+0.01,P121)</f>
        <v>20</v>
      </c>
      <c r="S121" s="33">
        <f>R121-R120</f>
        <v>0</v>
      </c>
      <c r="T121" s="32">
        <f>IF((S122&gt;(0.001+S121)),R121+0.01,R121)</f>
        <v>20</v>
      </c>
      <c r="U121" s="33">
        <f>T121-T120</f>
        <v>0</v>
      </c>
      <c r="V121" s="32">
        <f>IF((U122&gt;(0.001+U121)),T121+0.01,T121)</f>
        <v>20</v>
      </c>
      <c r="W121" s="33">
        <f>V121-V120</f>
        <v>0</v>
      </c>
      <c r="X121" s="32">
        <f>IF((W122&gt;(0.001+W121)),V121+0.01,V121)</f>
        <v>20</v>
      </c>
      <c r="Y121" s="33">
        <f>X121-X120</f>
        <v>0</v>
      </c>
      <c r="Z121" s="32">
        <f>IF((Y122&gt;(0.001+Y121)),X121+0.01,X121)</f>
        <v>20</v>
      </c>
      <c r="AA121" s="33">
        <f>Z121-Z120</f>
        <v>0</v>
      </c>
      <c r="AB121" s="32">
        <f>IF((AA122&gt;(0.001+AA121)),Z121+0.01,Z121)</f>
        <v>20</v>
      </c>
      <c r="AC121" s="33">
        <f>AB121-AB120</f>
        <v>0</v>
      </c>
      <c r="AD121" s="32">
        <f>IF((AC122&gt;(0.001+AC121)),AB121+0.01,AB121)</f>
        <v>20</v>
      </c>
      <c r="AE121" s="33">
        <f>AD121-AD120</f>
        <v>0</v>
      </c>
      <c r="AF121" s="32">
        <f>IF((AE122&gt;(0.001+AE121)),AD121+0.01,AD121)</f>
        <v>20</v>
      </c>
    </row>
    <row r="122" spans="1:32" x14ac:dyDescent="0.25">
      <c r="A122" s="17">
        <v>120</v>
      </c>
      <c r="B122" s="44">
        <f>AF122</f>
        <v>20</v>
      </c>
      <c r="C122" s="42" t="b">
        <f>IF((B122-B121+0.001)&gt;(B123-B122),TRUE,1)</f>
        <v>1</v>
      </c>
      <c r="D122" s="42"/>
      <c r="E122">
        <f>IF((H122-AF122+0.001)&gt;0,0,1)</f>
        <v>0</v>
      </c>
      <c r="F122" s="42"/>
      <c r="G122" s="40">
        <f>IF(A122&gt;Udregninger!$B$5,20,Udregninger!$B$3+Udregninger!$B$3*((1-Udregninger!$B$4^(A122/Udregninger!$B$5))/(1-Udregninger!$B$4)))</f>
        <v>20</v>
      </c>
      <c r="H122" s="32">
        <f>ROUND(G122,2)</f>
        <v>20</v>
      </c>
      <c r="I122" s="33">
        <f>H122-H121</f>
        <v>0</v>
      </c>
      <c r="J122" s="32">
        <f>IF((I123&gt;(0.001+I122)),H122+0.01,H122)</f>
        <v>20</v>
      </c>
      <c r="K122" s="33">
        <f>J122-J121</f>
        <v>0</v>
      </c>
      <c r="L122" s="32">
        <f>IF((K123&gt;(0.001+K122)),J122+0.01,J122)</f>
        <v>20</v>
      </c>
      <c r="M122" s="33">
        <f>L122-L121</f>
        <v>0</v>
      </c>
      <c r="N122" s="32">
        <f>IF((M123&gt;(0.001+M122)),L122+0.01,L122)</f>
        <v>20</v>
      </c>
      <c r="O122" s="33">
        <f>N122-N121</f>
        <v>0</v>
      </c>
      <c r="P122" s="32">
        <f>IF((O123&gt;(0.001+O122)),N122+0.01,N122)</f>
        <v>20</v>
      </c>
      <c r="Q122" s="33">
        <f>P122-P121</f>
        <v>0</v>
      </c>
      <c r="R122" s="32">
        <f>IF((Q123&gt;(0.001+Q122)),P122+0.01,P122)</f>
        <v>20</v>
      </c>
      <c r="S122" s="33">
        <f>R122-R121</f>
        <v>0</v>
      </c>
      <c r="T122" s="32">
        <f>IF((S123&gt;(0.001+S122)),R122+0.01,R122)</f>
        <v>20</v>
      </c>
      <c r="U122" s="33">
        <f>T122-T121</f>
        <v>0</v>
      </c>
      <c r="V122" s="32">
        <f>IF((U123&gt;(0.001+U122)),T122+0.01,T122)</f>
        <v>20</v>
      </c>
      <c r="W122" s="33">
        <f>V122-V121</f>
        <v>0</v>
      </c>
      <c r="X122" s="32">
        <f>IF((W123&gt;(0.001+W122)),V122+0.01,V122)</f>
        <v>20</v>
      </c>
      <c r="Y122" s="33">
        <f>X122-X121</f>
        <v>0</v>
      </c>
      <c r="Z122" s="32">
        <f>IF((Y123&gt;(0.001+Y122)),X122+0.01,X122)</f>
        <v>20</v>
      </c>
      <c r="AA122" s="33">
        <f>Z122-Z121</f>
        <v>0</v>
      </c>
      <c r="AB122" s="32">
        <f>IF((AA123&gt;(0.001+AA122)),Z122+0.01,Z122)</f>
        <v>20</v>
      </c>
      <c r="AC122" s="33">
        <f>AB122-AB121</f>
        <v>0</v>
      </c>
      <c r="AD122" s="32">
        <f>IF((AC123&gt;(0.001+AC122)),AB122+0.01,AB122)</f>
        <v>20</v>
      </c>
      <c r="AE122" s="33">
        <f>AD122-AD121</f>
        <v>0</v>
      </c>
      <c r="AF122" s="32">
        <f>IF((AE123&gt;(0.001+AE122)),AD122+0.01,AD122)</f>
        <v>20</v>
      </c>
    </row>
    <row r="123" spans="1:32" x14ac:dyDescent="0.25">
      <c r="A123" s="17">
        <v>121</v>
      </c>
      <c r="B123" s="44">
        <f>AF123</f>
        <v>20</v>
      </c>
      <c r="C123" s="42" t="b">
        <f>IF((B123-B122+0.001)&gt;(B124-B123),TRUE,1)</f>
        <v>1</v>
      </c>
      <c r="D123" s="42"/>
      <c r="E123">
        <f>IF((H123-AF123+0.001)&gt;0,0,1)</f>
        <v>0</v>
      </c>
      <c r="F123" s="42"/>
      <c r="G123" s="40">
        <f>IF(A123&gt;Udregninger!$B$5,20,Udregninger!$B$3+Udregninger!$B$3*((1-Udregninger!$B$4^(A123/Udregninger!$B$5))/(1-Udregninger!$B$4)))</f>
        <v>20</v>
      </c>
      <c r="H123" s="32">
        <f>ROUND(G123,2)</f>
        <v>20</v>
      </c>
      <c r="I123" s="33">
        <f>H123-H122</f>
        <v>0</v>
      </c>
      <c r="J123" s="32">
        <f>IF((I124&gt;(0.001+I123)),H123+0.01,H123)</f>
        <v>20</v>
      </c>
      <c r="K123" s="33">
        <f>J123-J122</f>
        <v>0</v>
      </c>
      <c r="L123" s="32">
        <f>IF((K124&gt;(0.001+K123)),J123+0.01,J123)</f>
        <v>20</v>
      </c>
      <c r="M123" s="33">
        <f>L123-L122</f>
        <v>0</v>
      </c>
      <c r="N123" s="32">
        <f>IF((M124&gt;(0.001+M123)),L123+0.01,L123)</f>
        <v>20</v>
      </c>
      <c r="O123" s="33">
        <f>N123-N122</f>
        <v>0</v>
      </c>
      <c r="P123" s="32">
        <f>IF((O124&gt;(0.001+O123)),N123+0.01,N123)</f>
        <v>20</v>
      </c>
      <c r="Q123" s="33">
        <f>P123-P122</f>
        <v>0</v>
      </c>
      <c r="R123" s="32">
        <f>IF((Q124&gt;(0.001+Q123)),P123+0.01,P123)</f>
        <v>20</v>
      </c>
      <c r="S123" s="33">
        <f>R123-R122</f>
        <v>0</v>
      </c>
      <c r="T123" s="32">
        <f>IF((S124&gt;(0.001+S123)),R123+0.01,R123)</f>
        <v>20</v>
      </c>
      <c r="U123" s="33">
        <f>T123-T122</f>
        <v>0</v>
      </c>
      <c r="V123" s="32">
        <f>IF((U124&gt;(0.001+U123)),T123+0.01,T123)</f>
        <v>20</v>
      </c>
      <c r="W123" s="33">
        <f>V123-V122</f>
        <v>0</v>
      </c>
      <c r="X123" s="32">
        <f>IF((W124&gt;(0.001+W123)),V123+0.01,V123)</f>
        <v>20</v>
      </c>
      <c r="Y123" s="33">
        <f>X123-X122</f>
        <v>0</v>
      </c>
      <c r="Z123" s="32">
        <f>IF((Y124&gt;(0.001+Y123)),X123+0.01,X123)</f>
        <v>20</v>
      </c>
      <c r="AA123" s="33">
        <f>Z123-Z122</f>
        <v>0</v>
      </c>
      <c r="AB123" s="32">
        <f>IF((AA124&gt;(0.001+AA123)),Z123+0.01,Z123)</f>
        <v>20</v>
      </c>
      <c r="AC123" s="33">
        <f>AB123-AB122</f>
        <v>0</v>
      </c>
      <c r="AD123" s="32">
        <f>IF((AC124&gt;(0.001+AC123)),AB123+0.01,AB123)</f>
        <v>20</v>
      </c>
      <c r="AE123" s="33">
        <f>AD123-AD122</f>
        <v>0</v>
      </c>
      <c r="AF123" s="32">
        <f>IF((AE124&gt;(0.001+AE123)),AD123+0.01,AD123)</f>
        <v>20</v>
      </c>
    </row>
    <row r="124" spans="1:32" x14ac:dyDescent="0.25">
      <c r="A124" s="17">
        <v>122</v>
      </c>
      <c r="B124" s="44">
        <f>AF124</f>
        <v>20</v>
      </c>
      <c r="C124" s="42" t="b">
        <f>IF((B124-B123+0.001)&gt;(B125-B124),TRUE,1)</f>
        <v>1</v>
      </c>
      <c r="D124" s="42"/>
      <c r="E124">
        <f>IF((H124-AF124+0.001)&gt;0,0,1)</f>
        <v>0</v>
      </c>
      <c r="F124" s="42"/>
      <c r="G124" s="40">
        <f>IF(A124&gt;Udregninger!$B$5,20,Udregninger!$B$3+Udregninger!$B$3*((1-Udregninger!$B$4^(A124/Udregninger!$B$5))/(1-Udregninger!$B$4)))</f>
        <v>20</v>
      </c>
      <c r="H124" s="32">
        <f>ROUND(G124,2)</f>
        <v>20</v>
      </c>
      <c r="I124" s="33">
        <f>H124-H123</f>
        <v>0</v>
      </c>
      <c r="J124" s="32">
        <f>IF((I125&gt;(0.001+I124)),H124+0.01,H124)</f>
        <v>20</v>
      </c>
      <c r="K124" s="33">
        <f>J124-J123</f>
        <v>0</v>
      </c>
      <c r="L124" s="32">
        <f>IF((K125&gt;(0.001+K124)),J124+0.01,J124)</f>
        <v>20</v>
      </c>
      <c r="M124" s="33">
        <f>L124-L123</f>
        <v>0</v>
      </c>
      <c r="N124" s="32">
        <f>IF((M125&gt;(0.001+M124)),L124+0.01,L124)</f>
        <v>20</v>
      </c>
      <c r="O124" s="33">
        <f>N124-N123</f>
        <v>0</v>
      </c>
      <c r="P124" s="32">
        <f>IF((O125&gt;(0.001+O124)),N124+0.01,N124)</f>
        <v>20</v>
      </c>
      <c r="Q124" s="33">
        <f>P124-P123</f>
        <v>0</v>
      </c>
      <c r="R124" s="32">
        <f>IF((Q125&gt;(0.001+Q124)),P124+0.01,P124)</f>
        <v>20</v>
      </c>
      <c r="S124" s="33">
        <f>R124-R123</f>
        <v>0</v>
      </c>
      <c r="T124" s="32">
        <f>IF((S125&gt;(0.001+S124)),R124+0.01,R124)</f>
        <v>20</v>
      </c>
      <c r="U124" s="33">
        <f>T124-T123</f>
        <v>0</v>
      </c>
      <c r="V124" s="32">
        <f>IF((U125&gt;(0.001+U124)),T124+0.01,T124)</f>
        <v>20</v>
      </c>
      <c r="W124" s="33">
        <f>V124-V123</f>
        <v>0</v>
      </c>
      <c r="X124" s="32">
        <f>IF((W125&gt;(0.001+W124)),V124+0.01,V124)</f>
        <v>20</v>
      </c>
      <c r="Y124" s="33">
        <f>X124-X123</f>
        <v>0</v>
      </c>
      <c r="Z124" s="32">
        <f>IF((Y125&gt;(0.001+Y124)),X124+0.01,X124)</f>
        <v>20</v>
      </c>
      <c r="AA124" s="33">
        <f>Z124-Z123</f>
        <v>0</v>
      </c>
      <c r="AB124" s="32">
        <f>IF((AA125&gt;(0.001+AA124)),Z124+0.01,Z124)</f>
        <v>20</v>
      </c>
      <c r="AC124" s="33">
        <f>AB124-AB123</f>
        <v>0</v>
      </c>
      <c r="AD124" s="32">
        <f>IF((AC125&gt;(0.001+AC124)),AB124+0.01,AB124)</f>
        <v>20</v>
      </c>
      <c r="AE124" s="33">
        <f>AD124-AD123</f>
        <v>0</v>
      </c>
      <c r="AF124" s="32">
        <f>IF((AE125&gt;(0.001+AE124)),AD124+0.01,AD124)</f>
        <v>20</v>
      </c>
    </row>
    <row r="125" spans="1:32" x14ac:dyDescent="0.25">
      <c r="A125" s="17">
        <v>123</v>
      </c>
      <c r="B125" s="44">
        <f>AF125</f>
        <v>20</v>
      </c>
      <c r="C125" s="42" t="b">
        <f>IF((B125-B124+0.001)&gt;(B126-B125),TRUE,1)</f>
        <v>1</v>
      </c>
      <c r="D125" s="42"/>
      <c r="E125">
        <f>IF((H125-AF125+0.001)&gt;0,0,1)</f>
        <v>0</v>
      </c>
      <c r="F125" s="42"/>
      <c r="G125" s="40">
        <f>IF(A125&gt;Udregninger!$B$5,20,Udregninger!$B$3+Udregninger!$B$3*((1-Udregninger!$B$4^(A125/Udregninger!$B$5))/(1-Udregninger!$B$4)))</f>
        <v>20</v>
      </c>
      <c r="H125" s="32">
        <f>ROUND(G125,2)</f>
        <v>20</v>
      </c>
      <c r="I125" s="33">
        <f>H125-H124</f>
        <v>0</v>
      </c>
      <c r="J125" s="32">
        <f>IF((I126&gt;(0.001+I125)),H125+0.01,H125)</f>
        <v>20</v>
      </c>
      <c r="K125" s="33">
        <f>J125-J124</f>
        <v>0</v>
      </c>
      <c r="L125" s="32">
        <f>IF((K126&gt;(0.001+K125)),J125+0.01,J125)</f>
        <v>20</v>
      </c>
      <c r="M125" s="33">
        <f>L125-L124</f>
        <v>0</v>
      </c>
      <c r="N125" s="32">
        <f>IF((M126&gt;(0.001+M125)),L125+0.01,L125)</f>
        <v>20</v>
      </c>
      <c r="O125" s="33">
        <f>N125-N124</f>
        <v>0</v>
      </c>
      <c r="P125" s="32">
        <f>IF((O126&gt;(0.001+O125)),N125+0.01,N125)</f>
        <v>20</v>
      </c>
      <c r="Q125" s="33">
        <f>P125-P124</f>
        <v>0</v>
      </c>
      <c r="R125" s="32">
        <f>IF((Q126&gt;(0.001+Q125)),P125+0.01,P125)</f>
        <v>20</v>
      </c>
      <c r="S125" s="33">
        <f>R125-R124</f>
        <v>0</v>
      </c>
      <c r="T125" s="32">
        <f>IF((S126&gt;(0.001+S125)),R125+0.01,R125)</f>
        <v>20</v>
      </c>
      <c r="U125" s="33">
        <f>T125-T124</f>
        <v>0</v>
      </c>
      <c r="V125" s="32">
        <f>IF((U126&gt;(0.001+U125)),T125+0.01,T125)</f>
        <v>20</v>
      </c>
      <c r="W125" s="33">
        <f>V125-V124</f>
        <v>0</v>
      </c>
      <c r="X125" s="32">
        <f>IF((W126&gt;(0.001+W125)),V125+0.01,V125)</f>
        <v>20</v>
      </c>
      <c r="Y125" s="33">
        <f>X125-X124</f>
        <v>0</v>
      </c>
      <c r="Z125" s="32">
        <f>IF((Y126&gt;(0.001+Y125)),X125+0.01,X125)</f>
        <v>20</v>
      </c>
      <c r="AA125" s="33">
        <f>Z125-Z124</f>
        <v>0</v>
      </c>
      <c r="AB125" s="32">
        <f>IF((AA126&gt;(0.001+AA125)),Z125+0.01,Z125)</f>
        <v>20</v>
      </c>
      <c r="AC125" s="33">
        <f>AB125-AB124</f>
        <v>0</v>
      </c>
      <c r="AD125" s="32">
        <f>IF((AC126&gt;(0.001+AC125)),AB125+0.01,AB125)</f>
        <v>20</v>
      </c>
      <c r="AE125" s="33">
        <f>AD125-AD124</f>
        <v>0</v>
      </c>
      <c r="AF125" s="32">
        <f>IF((AE126&gt;(0.001+AE125)),AD125+0.01,AD125)</f>
        <v>20</v>
      </c>
    </row>
    <row r="126" spans="1:32" x14ac:dyDescent="0.25">
      <c r="A126" s="17">
        <v>124</v>
      </c>
      <c r="B126" s="44">
        <f>AF126</f>
        <v>20</v>
      </c>
      <c r="C126" s="42" t="b">
        <f>IF((B126-B125+0.001)&gt;(B127-B126),TRUE,1)</f>
        <v>1</v>
      </c>
      <c r="D126" s="42"/>
      <c r="E126">
        <f>IF((H126-AF126+0.001)&gt;0,0,1)</f>
        <v>0</v>
      </c>
      <c r="F126" s="42"/>
      <c r="G126" s="40">
        <f>IF(A126&gt;Udregninger!$B$5,20,Udregninger!$B$3+Udregninger!$B$3*((1-Udregninger!$B$4^(A126/Udregninger!$B$5))/(1-Udregninger!$B$4)))</f>
        <v>20</v>
      </c>
      <c r="H126" s="32">
        <f>ROUND(G126,2)</f>
        <v>20</v>
      </c>
      <c r="I126" s="33">
        <f>H126-H125</f>
        <v>0</v>
      </c>
      <c r="J126" s="32">
        <f>IF((I127&gt;(0.001+I126)),H126+0.01,H126)</f>
        <v>20</v>
      </c>
      <c r="K126" s="33">
        <f>J126-J125</f>
        <v>0</v>
      </c>
      <c r="L126" s="32">
        <f>IF((K127&gt;(0.001+K126)),J126+0.01,J126)</f>
        <v>20</v>
      </c>
      <c r="M126" s="33">
        <f>L126-L125</f>
        <v>0</v>
      </c>
      <c r="N126" s="32">
        <f>IF((M127&gt;(0.001+M126)),L126+0.01,L126)</f>
        <v>20</v>
      </c>
      <c r="O126" s="33">
        <f>N126-N125</f>
        <v>0</v>
      </c>
      <c r="P126" s="32">
        <f>IF((O127&gt;(0.001+O126)),N126+0.01,N126)</f>
        <v>20</v>
      </c>
      <c r="Q126" s="33">
        <f>P126-P125</f>
        <v>0</v>
      </c>
      <c r="R126" s="32">
        <f>IF((Q127&gt;(0.001+Q126)),P126+0.01,P126)</f>
        <v>20</v>
      </c>
      <c r="S126" s="33">
        <f>R126-R125</f>
        <v>0</v>
      </c>
      <c r="T126" s="32">
        <f>IF((S127&gt;(0.001+S126)),R126+0.01,R126)</f>
        <v>20</v>
      </c>
      <c r="U126" s="33">
        <f>T126-T125</f>
        <v>0</v>
      </c>
      <c r="V126" s="32">
        <f>IF((U127&gt;(0.001+U126)),T126+0.01,T126)</f>
        <v>20</v>
      </c>
      <c r="W126" s="33">
        <f>V126-V125</f>
        <v>0</v>
      </c>
      <c r="X126" s="32">
        <f>IF((W127&gt;(0.001+W126)),V126+0.01,V126)</f>
        <v>20</v>
      </c>
      <c r="Y126" s="33">
        <f>X126-X125</f>
        <v>0</v>
      </c>
      <c r="Z126" s="32">
        <f>IF((Y127&gt;(0.001+Y126)),X126+0.01,X126)</f>
        <v>20</v>
      </c>
      <c r="AA126" s="33">
        <f>Z126-Z125</f>
        <v>0</v>
      </c>
      <c r="AB126" s="32">
        <f>IF((AA127&gt;(0.001+AA126)),Z126+0.01,Z126)</f>
        <v>20</v>
      </c>
      <c r="AC126" s="33">
        <f>AB126-AB125</f>
        <v>0</v>
      </c>
      <c r="AD126" s="32">
        <f>IF((AC127&gt;(0.001+AC126)),AB126+0.01,AB126)</f>
        <v>20</v>
      </c>
      <c r="AE126" s="33">
        <f>AD126-AD125</f>
        <v>0</v>
      </c>
      <c r="AF126" s="32">
        <f>IF((AE127&gt;(0.001+AE126)),AD126+0.01,AD126)</f>
        <v>20</v>
      </c>
    </row>
    <row r="127" spans="1:32" x14ac:dyDescent="0.25">
      <c r="A127" s="17">
        <v>125</v>
      </c>
      <c r="B127" s="44">
        <f>AF127</f>
        <v>20</v>
      </c>
      <c r="C127" s="42" t="b">
        <f>IF((B127-B126+0.001)&gt;(B128-B127),TRUE,1)</f>
        <v>1</v>
      </c>
      <c r="D127" s="42"/>
      <c r="E127">
        <f>IF((H127-AF127+0.001)&gt;0,0,1)</f>
        <v>0</v>
      </c>
      <c r="F127" s="42"/>
      <c r="G127" s="40">
        <f>IF(A127&gt;Udregninger!$B$5,20,Udregninger!$B$3+Udregninger!$B$3*((1-Udregninger!$B$4^(A127/Udregninger!$B$5))/(1-Udregninger!$B$4)))</f>
        <v>20</v>
      </c>
      <c r="H127" s="32">
        <f>ROUND(G127,2)</f>
        <v>20</v>
      </c>
      <c r="I127" s="33">
        <f>H127-H126</f>
        <v>0</v>
      </c>
      <c r="J127" s="32">
        <f>IF((I128&gt;(0.001+I127)),H127+0.01,H127)</f>
        <v>20</v>
      </c>
      <c r="K127" s="33">
        <f>J127-J126</f>
        <v>0</v>
      </c>
      <c r="L127" s="32">
        <f>IF((K128&gt;(0.001+K127)),J127+0.01,J127)</f>
        <v>20</v>
      </c>
      <c r="M127" s="33">
        <f>L127-L126</f>
        <v>0</v>
      </c>
      <c r="N127" s="32">
        <f>IF((M128&gt;(0.001+M127)),L127+0.01,L127)</f>
        <v>20</v>
      </c>
      <c r="O127" s="33">
        <f>N127-N126</f>
        <v>0</v>
      </c>
      <c r="P127" s="32">
        <f>IF((O128&gt;(0.001+O127)),N127+0.01,N127)</f>
        <v>20</v>
      </c>
      <c r="Q127" s="33">
        <f>P127-P126</f>
        <v>0</v>
      </c>
      <c r="R127" s="32">
        <f>IF((Q128&gt;(0.001+Q127)),P127+0.01,P127)</f>
        <v>20</v>
      </c>
      <c r="S127" s="33">
        <f>R127-R126</f>
        <v>0</v>
      </c>
      <c r="T127" s="32">
        <f>IF((S128&gt;(0.001+S127)),R127+0.01,R127)</f>
        <v>20</v>
      </c>
      <c r="U127" s="33">
        <f>T127-T126</f>
        <v>0</v>
      </c>
      <c r="V127" s="32">
        <f>IF((U128&gt;(0.001+U127)),T127+0.01,T127)</f>
        <v>20</v>
      </c>
      <c r="W127" s="33">
        <f>V127-V126</f>
        <v>0</v>
      </c>
      <c r="X127" s="32">
        <f>IF((W128&gt;(0.001+W127)),V127+0.01,V127)</f>
        <v>20</v>
      </c>
      <c r="Y127" s="33">
        <f>X127-X126</f>
        <v>0</v>
      </c>
      <c r="Z127" s="32">
        <f>IF((Y128&gt;(0.001+Y127)),X127+0.01,X127)</f>
        <v>20</v>
      </c>
      <c r="AA127" s="33">
        <f>Z127-Z126</f>
        <v>0</v>
      </c>
      <c r="AB127" s="32">
        <f>IF((AA128&gt;(0.001+AA127)),Z127+0.01,Z127)</f>
        <v>20</v>
      </c>
      <c r="AC127" s="33">
        <f>AB127-AB126</f>
        <v>0</v>
      </c>
      <c r="AD127" s="32">
        <f>IF((AC128&gt;(0.001+AC127)),AB127+0.01,AB127)</f>
        <v>20</v>
      </c>
      <c r="AE127" s="33">
        <f>AD127-AD126</f>
        <v>0</v>
      </c>
      <c r="AF127" s="32">
        <f>IF((AE128&gt;(0.001+AE127)),AD127+0.01,AD127)</f>
        <v>20</v>
      </c>
    </row>
    <row r="128" spans="1:32" x14ac:dyDescent="0.25">
      <c r="A128" s="17">
        <v>126</v>
      </c>
      <c r="B128" s="44">
        <f>AF128</f>
        <v>20</v>
      </c>
      <c r="C128" s="42" t="b">
        <f>IF((B128-B127+0.001)&gt;(B129-B128),TRUE,1)</f>
        <v>1</v>
      </c>
      <c r="D128" s="42"/>
      <c r="E128">
        <f>IF((H128-AF128+0.001)&gt;0,0,1)</f>
        <v>0</v>
      </c>
      <c r="F128" s="42"/>
      <c r="G128" s="40">
        <f>IF(A128&gt;Udregninger!$B$5,20,Udregninger!$B$3+Udregninger!$B$3*((1-Udregninger!$B$4^(A128/Udregninger!$B$5))/(1-Udregninger!$B$4)))</f>
        <v>20</v>
      </c>
      <c r="H128" s="32">
        <f>ROUND(G128,2)</f>
        <v>20</v>
      </c>
      <c r="I128" s="33">
        <f>H128-H127</f>
        <v>0</v>
      </c>
      <c r="J128" s="32">
        <f>IF((I129&gt;(0.001+I128)),H128+0.01,H128)</f>
        <v>20</v>
      </c>
      <c r="K128" s="33">
        <f>J128-J127</f>
        <v>0</v>
      </c>
      <c r="L128" s="32">
        <f>IF((K129&gt;(0.001+K128)),J128+0.01,J128)</f>
        <v>20</v>
      </c>
      <c r="M128" s="33">
        <f>L128-L127</f>
        <v>0</v>
      </c>
      <c r="N128" s="32">
        <f>IF((M129&gt;(0.001+M128)),L128+0.01,L128)</f>
        <v>20</v>
      </c>
      <c r="O128" s="33">
        <f>N128-N127</f>
        <v>0</v>
      </c>
      <c r="P128" s="32">
        <f>IF((O129&gt;(0.001+O128)),N128+0.01,N128)</f>
        <v>20</v>
      </c>
      <c r="Q128" s="33">
        <f>P128-P127</f>
        <v>0</v>
      </c>
      <c r="R128" s="32">
        <f>IF((Q129&gt;(0.001+Q128)),P128+0.01,P128)</f>
        <v>20</v>
      </c>
      <c r="S128" s="33">
        <f>R128-R127</f>
        <v>0</v>
      </c>
      <c r="T128" s="32">
        <f>IF((S129&gt;(0.001+S128)),R128+0.01,R128)</f>
        <v>20</v>
      </c>
      <c r="U128" s="33">
        <f>T128-T127</f>
        <v>0</v>
      </c>
      <c r="V128" s="32">
        <f>IF((U129&gt;(0.001+U128)),T128+0.01,T128)</f>
        <v>20</v>
      </c>
      <c r="W128" s="33">
        <f>V128-V127</f>
        <v>0</v>
      </c>
      <c r="X128" s="32">
        <f>IF((W129&gt;(0.001+W128)),V128+0.01,V128)</f>
        <v>20</v>
      </c>
      <c r="Y128" s="33">
        <f>X128-X127</f>
        <v>0</v>
      </c>
      <c r="Z128" s="32">
        <f>IF((Y129&gt;(0.001+Y128)),X128+0.01,X128)</f>
        <v>20</v>
      </c>
      <c r="AA128" s="33">
        <f>Z128-Z127</f>
        <v>0</v>
      </c>
      <c r="AB128" s="32">
        <f>IF((AA129&gt;(0.001+AA128)),Z128+0.01,Z128)</f>
        <v>20</v>
      </c>
      <c r="AC128" s="33">
        <f>AB128-AB127</f>
        <v>0</v>
      </c>
      <c r="AD128" s="32">
        <f>IF((AC129&gt;(0.001+AC128)),AB128+0.01,AB128)</f>
        <v>20</v>
      </c>
      <c r="AE128" s="33">
        <f>AD128-AD127</f>
        <v>0</v>
      </c>
      <c r="AF128" s="32">
        <f>IF((AE129&gt;(0.001+AE128)),AD128+0.01,AD128)</f>
        <v>20</v>
      </c>
    </row>
    <row r="129" spans="1:32" x14ac:dyDescent="0.25">
      <c r="A129" s="17">
        <v>127</v>
      </c>
      <c r="B129" s="44">
        <f>AF129</f>
        <v>20</v>
      </c>
      <c r="C129" s="42" t="b">
        <f>IF((B129-B128+0.001)&gt;(B130-B129),TRUE,1)</f>
        <v>1</v>
      </c>
      <c r="D129" s="42"/>
      <c r="E129">
        <f>IF((H129-AF129+0.001)&gt;0,0,1)</f>
        <v>0</v>
      </c>
      <c r="F129" s="42"/>
      <c r="G129" s="40">
        <f>IF(A129&gt;Udregninger!$B$5,20,Udregninger!$B$3+Udregninger!$B$3*((1-Udregninger!$B$4^(A129/Udregninger!$B$5))/(1-Udregninger!$B$4)))</f>
        <v>20</v>
      </c>
      <c r="H129" s="32">
        <f>ROUND(G129,2)</f>
        <v>20</v>
      </c>
      <c r="I129" s="33">
        <f>H129-H128</f>
        <v>0</v>
      </c>
      <c r="J129" s="32">
        <f>IF((I130&gt;(0.001+I129)),H129+0.01,H129)</f>
        <v>20</v>
      </c>
      <c r="K129" s="33">
        <f>J129-J128</f>
        <v>0</v>
      </c>
      <c r="L129" s="32">
        <f>IF((K130&gt;(0.001+K129)),J129+0.01,J129)</f>
        <v>20</v>
      </c>
      <c r="M129" s="33">
        <f>L129-L128</f>
        <v>0</v>
      </c>
      <c r="N129" s="32">
        <f>IF((M130&gt;(0.001+M129)),L129+0.01,L129)</f>
        <v>20</v>
      </c>
      <c r="O129" s="33">
        <f>N129-N128</f>
        <v>0</v>
      </c>
      <c r="P129" s="32">
        <f>IF((O130&gt;(0.001+O129)),N129+0.01,N129)</f>
        <v>20</v>
      </c>
      <c r="Q129" s="33">
        <f>P129-P128</f>
        <v>0</v>
      </c>
      <c r="R129" s="32">
        <f>IF((Q130&gt;(0.001+Q129)),P129+0.01,P129)</f>
        <v>20</v>
      </c>
      <c r="S129" s="33">
        <f>R129-R128</f>
        <v>0</v>
      </c>
      <c r="T129" s="32">
        <f>IF((S130&gt;(0.001+S129)),R129+0.01,R129)</f>
        <v>20</v>
      </c>
      <c r="U129" s="33">
        <f>T129-T128</f>
        <v>0</v>
      </c>
      <c r="V129" s="32">
        <f>IF((U130&gt;(0.001+U129)),T129+0.01,T129)</f>
        <v>20</v>
      </c>
      <c r="W129" s="33">
        <f>V129-V128</f>
        <v>0</v>
      </c>
      <c r="X129" s="32">
        <f>IF((W130&gt;(0.001+W129)),V129+0.01,V129)</f>
        <v>20</v>
      </c>
      <c r="Y129" s="33">
        <f>X129-X128</f>
        <v>0</v>
      </c>
      <c r="Z129" s="32">
        <f>IF((Y130&gt;(0.001+Y129)),X129+0.01,X129)</f>
        <v>20</v>
      </c>
      <c r="AA129" s="33">
        <f>Z129-Z128</f>
        <v>0</v>
      </c>
      <c r="AB129" s="32">
        <f>IF((AA130&gt;(0.001+AA129)),Z129+0.01,Z129)</f>
        <v>20</v>
      </c>
      <c r="AC129" s="33">
        <f>AB129-AB128</f>
        <v>0</v>
      </c>
      <c r="AD129" s="32">
        <f>IF((AC130&gt;(0.001+AC129)),AB129+0.01,AB129)</f>
        <v>20</v>
      </c>
      <c r="AE129" s="33">
        <f>AD129-AD128</f>
        <v>0</v>
      </c>
      <c r="AF129" s="32">
        <f>IF((AE130&gt;(0.001+AE129)),AD129+0.01,AD129)</f>
        <v>20</v>
      </c>
    </row>
    <row r="130" spans="1:32" x14ac:dyDescent="0.25">
      <c r="A130" s="17">
        <v>128</v>
      </c>
      <c r="B130" s="44">
        <f>AF130</f>
        <v>20</v>
      </c>
      <c r="C130" s="42" t="b">
        <f>IF((B130-B129+0.001)&gt;(B131-B130),TRUE,1)</f>
        <v>1</v>
      </c>
      <c r="D130" s="42"/>
      <c r="E130">
        <f>IF((H130-AF130+0.001)&gt;0,0,1)</f>
        <v>0</v>
      </c>
      <c r="F130" s="42"/>
      <c r="G130" s="40">
        <f>IF(A130&gt;Udregninger!$B$5,20,Udregninger!$B$3+Udregninger!$B$3*((1-Udregninger!$B$4^(A130/Udregninger!$B$5))/(1-Udregninger!$B$4)))</f>
        <v>20</v>
      </c>
      <c r="H130" s="32">
        <f>ROUND(G130,2)</f>
        <v>20</v>
      </c>
      <c r="I130" s="33">
        <f>H130-H129</f>
        <v>0</v>
      </c>
      <c r="J130" s="32">
        <f>IF((I131&gt;(0.001+I130)),H130+0.01,H130)</f>
        <v>20</v>
      </c>
      <c r="K130" s="33">
        <f>J130-J129</f>
        <v>0</v>
      </c>
      <c r="L130" s="32">
        <f>IF((K131&gt;(0.001+K130)),J130+0.01,J130)</f>
        <v>20</v>
      </c>
      <c r="M130" s="33">
        <f>L130-L129</f>
        <v>0</v>
      </c>
      <c r="N130" s="32">
        <f>IF((M131&gt;(0.001+M130)),L130+0.01,L130)</f>
        <v>20</v>
      </c>
      <c r="O130" s="33">
        <f>N130-N129</f>
        <v>0</v>
      </c>
      <c r="P130" s="32">
        <f>IF((O131&gt;(0.001+O130)),N130+0.01,N130)</f>
        <v>20</v>
      </c>
      <c r="Q130" s="33">
        <f>P130-P129</f>
        <v>0</v>
      </c>
      <c r="R130" s="32">
        <f>IF((Q131&gt;(0.001+Q130)),P130+0.01,P130)</f>
        <v>20</v>
      </c>
      <c r="S130" s="33">
        <f>R130-R129</f>
        <v>0</v>
      </c>
      <c r="T130" s="32">
        <f>IF((S131&gt;(0.001+S130)),R130+0.01,R130)</f>
        <v>20</v>
      </c>
      <c r="U130" s="33">
        <f>T130-T129</f>
        <v>0</v>
      </c>
      <c r="V130" s="32">
        <f>IF((U131&gt;(0.001+U130)),T130+0.01,T130)</f>
        <v>20</v>
      </c>
      <c r="W130" s="33">
        <f>V130-V129</f>
        <v>0</v>
      </c>
      <c r="X130" s="32">
        <f>IF((W131&gt;(0.001+W130)),V130+0.01,V130)</f>
        <v>20</v>
      </c>
      <c r="Y130" s="33">
        <f>X130-X129</f>
        <v>0</v>
      </c>
      <c r="Z130" s="32">
        <f>IF((Y131&gt;(0.001+Y130)),X130+0.01,X130)</f>
        <v>20</v>
      </c>
      <c r="AA130" s="33">
        <f>Z130-Z129</f>
        <v>0</v>
      </c>
      <c r="AB130" s="32">
        <f>IF((AA131&gt;(0.001+AA130)),Z130+0.01,Z130)</f>
        <v>20</v>
      </c>
      <c r="AC130" s="33">
        <f>AB130-AB129</f>
        <v>0</v>
      </c>
      <c r="AD130" s="32">
        <f>IF((AC131&gt;(0.001+AC130)),AB130+0.01,AB130)</f>
        <v>20</v>
      </c>
      <c r="AE130" s="33">
        <f>AD130-AD129</f>
        <v>0</v>
      </c>
      <c r="AF130" s="32">
        <f>IF((AE131&gt;(0.001+AE130)),AD130+0.01,AD130)</f>
        <v>20</v>
      </c>
    </row>
    <row r="131" spans="1:32" x14ac:dyDescent="0.25">
      <c r="A131" s="17">
        <v>129</v>
      </c>
      <c r="B131" s="44">
        <f>AF131</f>
        <v>20</v>
      </c>
      <c r="C131" s="42" t="b">
        <f>IF((B131-B130+0.001)&gt;(B132-B131),TRUE,1)</f>
        <v>1</v>
      </c>
      <c r="D131" s="42"/>
      <c r="E131">
        <f>IF((H131-AF131+0.001)&gt;0,0,1)</f>
        <v>0</v>
      </c>
      <c r="F131" s="42"/>
      <c r="G131" s="40">
        <f>IF(A131&gt;Udregninger!$B$5,20,Udregninger!$B$3+Udregninger!$B$3*((1-Udregninger!$B$4^(A131/Udregninger!$B$5))/(1-Udregninger!$B$4)))</f>
        <v>20</v>
      </c>
      <c r="H131" s="32">
        <f>ROUND(G131,2)</f>
        <v>20</v>
      </c>
      <c r="I131" s="33">
        <f>H131-H130</f>
        <v>0</v>
      </c>
      <c r="J131" s="32">
        <f>IF((I132&gt;(0.001+I131)),H131+0.01,H131)</f>
        <v>20</v>
      </c>
      <c r="K131" s="33">
        <f>J131-J130</f>
        <v>0</v>
      </c>
      <c r="L131" s="32">
        <f>IF((K132&gt;(0.001+K131)),J131+0.01,J131)</f>
        <v>20</v>
      </c>
      <c r="M131" s="33">
        <f>L131-L130</f>
        <v>0</v>
      </c>
      <c r="N131" s="32">
        <f>IF((M132&gt;(0.001+M131)),L131+0.01,L131)</f>
        <v>20</v>
      </c>
      <c r="O131" s="33">
        <f>N131-N130</f>
        <v>0</v>
      </c>
      <c r="P131" s="32">
        <f>IF((O132&gt;(0.001+O131)),N131+0.01,N131)</f>
        <v>20</v>
      </c>
      <c r="Q131" s="33">
        <f>P131-P130</f>
        <v>0</v>
      </c>
      <c r="R131" s="32">
        <f>IF((Q132&gt;(0.001+Q131)),P131+0.01,P131)</f>
        <v>20</v>
      </c>
      <c r="S131" s="33">
        <f>R131-R130</f>
        <v>0</v>
      </c>
      <c r="T131" s="32">
        <f>IF((S132&gt;(0.001+S131)),R131+0.01,R131)</f>
        <v>20</v>
      </c>
      <c r="U131" s="33">
        <f>T131-T130</f>
        <v>0</v>
      </c>
      <c r="V131" s="32">
        <f>IF((U132&gt;(0.001+U131)),T131+0.01,T131)</f>
        <v>20</v>
      </c>
      <c r="W131" s="33">
        <f>V131-V130</f>
        <v>0</v>
      </c>
      <c r="X131" s="32">
        <f>IF((W132&gt;(0.001+W131)),V131+0.01,V131)</f>
        <v>20</v>
      </c>
      <c r="Y131" s="33">
        <f>X131-X130</f>
        <v>0</v>
      </c>
      <c r="Z131" s="32">
        <f>IF((Y132&gt;(0.001+Y131)),X131+0.01,X131)</f>
        <v>20</v>
      </c>
      <c r="AA131" s="33">
        <f>Z131-Z130</f>
        <v>0</v>
      </c>
      <c r="AB131" s="32">
        <f>IF((AA132&gt;(0.001+AA131)),Z131+0.01,Z131)</f>
        <v>20</v>
      </c>
      <c r="AC131" s="33">
        <f>AB131-AB130</f>
        <v>0</v>
      </c>
      <c r="AD131" s="32">
        <f>IF((AC132&gt;(0.001+AC131)),AB131+0.01,AB131)</f>
        <v>20</v>
      </c>
      <c r="AE131" s="33">
        <f>AD131-AD130</f>
        <v>0</v>
      </c>
      <c r="AF131" s="32">
        <f>IF((AE132&gt;(0.001+AE131)),AD131+0.01,AD131)</f>
        <v>20</v>
      </c>
    </row>
    <row r="132" spans="1:32" x14ac:dyDescent="0.25">
      <c r="A132" s="17">
        <v>130</v>
      </c>
      <c r="B132" s="44">
        <f>AF132</f>
        <v>20</v>
      </c>
      <c r="C132" s="42" t="b">
        <f>IF((B132-B131+0.001)&gt;(B133-B132),TRUE,1)</f>
        <v>1</v>
      </c>
      <c r="D132" s="42"/>
      <c r="E132">
        <f>IF((H132-AF132+0.001)&gt;0,0,1)</f>
        <v>0</v>
      </c>
      <c r="F132" s="42"/>
      <c r="G132" s="40">
        <f>IF(A132&gt;Udregninger!$B$5,20,Udregninger!$B$3+Udregninger!$B$3*((1-Udregninger!$B$4^(A132/Udregninger!$B$5))/(1-Udregninger!$B$4)))</f>
        <v>20</v>
      </c>
      <c r="H132" s="32">
        <f>ROUND(G132,2)</f>
        <v>20</v>
      </c>
      <c r="I132" s="33">
        <f>H132-H131</f>
        <v>0</v>
      </c>
      <c r="J132" s="32">
        <f>IF((I133&gt;(0.001+I132)),H132+0.01,H132)</f>
        <v>20</v>
      </c>
      <c r="K132" s="33">
        <f>J132-J131</f>
        <v>0</v>
      </c>
      <c r="L132" s="32">
        <f>IF((K133&gt;(0.001+K132)),J132+0.01,J132)</f>
        <v>20</v>
      </c>
      <c r="M132" s="33">
        <f>L132-L131</f>
        <v>0</v>
      </c>
      <c r="N132" s="32">
        <f>IF((M133&gt;(0.001+M132)),L132+0.01,L132)</f>
        <v>20</v>
      </c>
      <c r="O132" s="33">
        <f>N132-N131</f>
        <v>0</v>
      </c>
      <c r="P132" s="32">
        <f>IF((O133&gt;(0.001+O132)),N132+0.01,N132)</f>
        <v>20</v>
      </c>
      <c r="Q132" s="33">
        <f>P132-P131</f>
        <v>0</v>
      </c>
      <c r="R132" s="32">
        <f>IF((Q133&gt;(0.001+Q132)),P132+0.01,P132)</f>
        <v>20</v>
      </c>
      <c r="S132" s="33">
        <f>R132-R131</f>
        <v>0</v>
      </c>
      <c r="T132" s="32">
        <f>IF((S133&gt;(0.001+S132)),R132+0.01,R132)</f>
        <v>20</v>
      </c>
      <c r="U132" s="33">
        <f>T132-T131</f>
        <v>0</v>
      </c>
      <c r="V132" s="32">
        <f>IF((U133&gt;(0.001+U132)),T132+0.01,T132)</f>
        <v>20</v>
      </c>
      <c r="W132" s="33">
        <f>V132-V131</f>
        <v>0</v>
      </c>
      <c r="X132" s="32">
        <f>IF((W133&gt;(0.001+W132)),V132+0.01,V132)</f>
        <v>20</v>
      </c>
      <c r="Y132" s="33">
        <f>X132-X131</f>
        <v>0</v>
      </c>
      <c r="Z132" s="32">
        <f>IF((Y133&gt;(0.001+Y132)),X132+0.01,X132)</f>
        <v>20</v>
      </c>
      <c r="AA132" s="33">
        <f>Z132-Z131</f>
        <v>0</v>
      </c>
      <c r="AB132" s="32">
        <f>IF((AA133&gt;(0.001+AA132)),Z132+0.01,Z132)</f>
        <v>20</v>
      </c>
      <c r="AC132" s="33">
        <f>AB132-AB131</f>
        <v>0</v>
      </c>
      <c r="AD132" s="32">
        <f>IF((AC133&gt;(0.001+AC132)),AB132+0.01,AB132)</f>
        <v>20</v>
      </c>
      <c r="AE132" s="33">
        <f>AD132-AD131</f>
        <v>0</v>
      </c>
      <c r="AF132" s="32">
        <f>IF((AE133&gt;(0.001+AE132)),AD132+0.01,AD132)</f>
        <v>20</v>
      </c>
    </row>
    <row r="133" spans="1:32" x14ac:dyDescent="0.25">
      <c r="A133" s="17">
        <v>131</v>
      </c>
      <c r="B133" s="44">
        <f>AF133</f>
        <v>20</v>
      </c>
      <c r="C133" s="42" t="b">
        <f>IF((B133-B132+0.001)&gt;(B134-B133),TRUE,1)</f>
        <v>1</v>
      </c>
      <c r="D133" s="42"/>
      <c r="E133">
        <f>IF((H133-AF133+0.001)&gt;0,0,1)</f>
        <v>0</v>
      </c>
      <c r="F133" s="42"/>
      <c r="G133" s="40">
        <f>IF(A133&gt;Udregninger!$B$5,20,Udregninger!$B$3+Udregninger!$B$3*((1-Udregninger!$B$4^(A133/Udregninger!$B$5))/(1-Udregninger!$B$4)))</f>
        <v>20</v>
      </c>
      <c r="H133" s="32">
        <f>ROUND(G133,2)</f>
        <v>20</v>
      </c>
      <c r="I133" s="33">
        <f>H133-H132</f>
        <v>0</v>
      </c>
      <c r="J133" s="32">
        <f>IF((I134&gt;(0.001+I133)),H133+0.01,H133)</f>
        <v>20</v>
      </c>
      <c r="K133" s="33">
        <f>J133-J132</f>
        <v>0</v>
      </c>
      <c r="L133" s="32">
        <f>IF((K134&gt;(0.001+K133)),J133+0.01,J133)</f>
        <v>20</v>
      </c>
      <c r="M133" s="33">
        <f>L133-L132</f>
        <v>0</v>
      </c>
      <c r="N133" s="32">
        <f>IF((M134&gt;(0.001+M133)),L133+0.01,L133)</f>
        <v>20</v>
      </c>
      <c r="O133" s="33">
        <f>N133-N132</f>
        <v>0</v>
      </c>
      <c r="P133" s="32">
        <f>IF((O134&gt;(0.001+O133)),N133+0.01,N133)</f>
        <v>20</v>
      </c>
      <c r="Q133" s="33">
        <f>P133-P132</f>
        <v>0</v>
      </c>
      <c r="R133" s="32">
        <f>IF((Q134&gt;(0.001+Q133)),P133+0.01,P133)</f>
        <v>20</v>
      </c>
      <c r="S133" s="33">
        <f>R133-R132</f>
        <v>0</v>
      </c>
      <c r="T133" s="32">
        <f>IF((S134&gt;(0.001+S133)),R133+0.01,R133)</f>
        <v>20</v>
      </c>
      <c r="U133" s="33">
        <f>T133-T132</f>
        <v>0</v>
      </c>
      <c r="V133" s="32">
        <f>IF((U134&gt;(0.001+U133)),T133+0.01,T133)</f>
        <v>20</v>
      </c>
      <c r="W133" s="33">
        <f>V133-V132</f>
        <v>0</v>
      </c>
      <c r="X133" s="32">
        <f>IF((W134&gt;(0.001+W133)),V133+0.01,V133)</f>
        <v>20</v>
      </c>
      <c r="Y133" s="33">
        <f>X133-X132</f>
        <v>0</v>
      </c>
      <c r="Z133" s="32">
        <f>IF((Y134&gt;(0.001+Y133)),X133+0.01,X133)</f>
        <v>20</v>
      </c>
      <c r="AA133" s="33">
        <f>Z133-Z132</f>
        <v>0</v>
      </c>
      <c r="AB133" s="32">
        <f>IF((AA134&gt;(0.001+AA133)),Z133+0.01,Z133)</f>
        <v>20</v>
      </c>
      <c r="AC133" s="33">
        <f>AB133-AB132</f>
        <v>0</v>
      </c>
      <c r="AD133" s="32">
        <f>IF((AC134&gt;(0.001+AC133)),AB133+0.01,AB133)</f>
        <v>20</v>
      </c>
      <c r="AE133" s="33">
        <f>AD133-AD132</f>
        <v>0</v>
      </c>
      <c r="AF133" s="32">
        <f>IF((AE134&gt;(0.001+AE133)),AD133+0.01,AD133)</f>
        <v>20</v>
      </c>
    </row>
    <row r="134" spans="1:32" x14ac:dyDescent="0.25">
      <c r="A134" s="17">
        <v>132</v>
      </c>
      <c r="B134" s="44">
        <f>AF134</f>
        <v>20</v>
      </c>
      <c r="C134" s="42" t="b">
        <f>IF((B134-B133+0.001)&gt;(B135-B134),TRUE,1)</f>
        <v>1</v>
      </c>
      <c r="D134" s="42"/>
      <c r="E134">
        <f>IF((H134-AF134+0.001)&gt;0,0,1)</f>
        <v>0</v>
      </c>
      <c r="F134" s="42"/>
      <c r="G134" s="40">
        <f>IF(A134&gt;Udregninger!$B$5,20,Udregninger!$B$3+Udregninger!$B$3*((1-Udregninger!$B$4^(A134/Udregninger!$B$5))/(1-Udregninger!$B$4)))</f>
        <v>20</v>
      </c>
      <c r="H134" s="32">
        <f>ROUND(G134,2)</f>
        <v>20</v>
      </c>
      <c r="I134" s="33">
        <f>H134-H133</f>
        <v>0</v>
      </c>
      <c r="J134" s="32">
        <f>IF((I135&gt;(0.001+I134)),H134+0.01,H134)</f>
        <v>20</v>
      </c>
      <c r="K134" s="33">
        <f>J134-J133</f>
        <v>0</v>
      </c>
      <c r="L134" s="32">
        <f>IF((K135&gt;(0.001+K134)),J134+0.01,J134)</f>
        <v>20</v>
      </c>
      <c r="M134" s="33">
        <f>L134-L133</f>
        <v>0</v>
      </c>
      <c r="N134" s="32">
        <f>IF((M135&gt;(0.001+M134)),L134+0.01,L134)</f>
        <v>20</v>
      </c>
      <c r="O134" s="33">
        <f>N134-N133</f>
        <v>0</v>
      </c>
      <c r="P134" s="32">
        <f>IF((O135&gt;(0.001+O134)),N134+0.01,N134)</f>
        <v>20</v>
      </c>
      <c r="Q134" s="33">
        <f>P134-P133</f>
        <v>0</v>
      </c>
      <c r="R134" s="32">
        <f>IF((Q135&gt;(0.001+Q134)),P134+0.01,P134)</f>
        <v>20</v>
      </c>
      <c r="S134" s="33">
        <f>R134-R133</f>
        <v>0</v>
      </c>
      <c r="T134" s="32">
        <f>IF((S135&gt;(0.001+S134)),R134+0.01,R134)</f>
        <v>20</v>
      </c>
      <c r="U134" s="33">
        <f>T134-T133</f>
        <v>0</v>
      </c>
      <c r="V134" s="32">
        <f>IF((U135&gt;(0.001+U134)),T134+0.01,T134)</f>
        <v>20</v>
      </c>
      <c r="W134" s="33">
        <f>V134-V133</f>
        <v>0</v>
      </c>
      <c r="X134" s="32">
        <f>IF((W135&gt;(0.001+W134)),V134+0.01,V134)</f>
        <v>20</v>
      </c>
      <c r="Y134" s="33">
        <f>X134-X133</f>
        <v>0</v>
      </c>
      <c r="Z134" s="32">
        <f>IF((Y135&gt;(0.001+Y134)),X134+0.01,X134)</f>
        <v>20</v>
      </c>
      <c r="AA134" s="33">
        <f>Z134-Z133</f>
        <v>0</v>
      </c>
      <c r="AB134" s="32">
        <f>IF((AA135&gt;(0.001+AA134)),Z134+0.01,Z134)</f>
        <v>20</v>
      </c>
      <c r="AC134" s="33">
        <f>AB134-AB133</f>
        <v>0</v>
      </c>
      <c r="AD134" s="32">
        <f>IF((AC135&gt;(0.001+AC134)),AB134+0.01,AB134)</f>
        <v>20</v>
      </c>
      <c r="AE134" s="33">
        <f>AD134-AD133</f>
        <v>0</v>
      </c>
      <c r="AF134" s="32">
        <f>IF((AE135&gt;(0.001+AE134)),AD134+0.01,AD134)</f>
        <v>20</v>
      </c>
    </row>
    <row r="135" spans="1:32" x14ac:dyDescent="0.25">
      <c r="A135" s="17">
        <v>133</v>
      </c>
      <c r="B135" s="44">
        <f>AF135</f>
        <v>20</v>
      </c>
      <c r="C135" s="42" t="b">
        <f>IF((B135-B134+0.001)&gt;(B136-B135),TRUE,1)</f>
        <v>1</v>
      </c>
      <c r="D135" s="42"/>
      <c r="E135">
        <f>IF((H135-AF135+0.001)&gt;0,0,1)</f>
        <v>0</v>
      </c>
      <c r="F135" s="42"/>
      <c r="G135" s="40">
        <f>IF(A135&gt;Udregninger!$B$5,20,Udregninger!$B$3+Udregninger!$B$3*((1-Udregninger!$B$4^(A135/Udregninger!$B$5))/(1-Udregninger!$B$4)))</f>
        <v>20</v>
      </c>
      <c r="H135" s="32">
        <f>ROUND(G135,2)</f>
        <v>20</v>
      </c>
      <c r="I135" s="33">
        <f>H135-H134</f>
        <v>0</v>
      </c>
      <c r="J135" s="32">
        <f>IF((I136&gt;(0.001+I135)),H135+0.01,H135)</f>
        <v>20</v>
      </c>
      <c r="K135" s="33">
        <f>J135-J134</f>
        <v>0</v>
      </c>
      <c r="L135" s="32">
        <f>IF((K136&gt;(0.001+K135)),J135+0.01,J135)</f>
        <v>20</v>
      </c>
      <c r="M135" s="33">
        <f>L135-L134</f>
        <v>0</v>
      </c>
      <c r="N135" s="32">
        <f>IF((M136&gt;(0.001+M135)),L135+0.01,L135)</f>
        <v>20</v>
      </c>
      <c r="O135" s="33">
        <f>N135-N134</f>
        <v>0</v>
      </c>
      <c r="P135" s="32">
        <f>IF((O136&gt;(0.001+O135)),N135+0.01,N135)</f>
        <v>20</v>
      </c>
      <c r="Q135" s="33">
        <f>P135-P134</f>
        <v>0</v>
      </c>
      <c r="R135" s="32">
        <f>IF((Q136&gt;(0.001+Q135)),P135+0.01,P135)</f>
        <v>20</v>
      </c>
      <c r="S135" s="33">
        <f>R135-R134</f>
        <v>0</v>
      </c>
      <c r="T135" s="32">
        <f>IF((S136&gt;(0.001+S135)),R135+0.01,R135)</f>
        <v>20</v>
      </c>
      <c r="U135" s="33">
        <f>T135-T134</f>
        <v>0</v>
      </c>
      <c r="V135" s="32">
        <f>IF((U136&gt;(0.001+U135)),T135+0.01,T135)</f>
        <v>20</v>
      </c>
      <c r="W135" s="33">
        <f>V135-V134</f>
        <v>0</v>
      </c>
      <c r="X135" s="32">
        <f>IF((W136&gt;(0.001+W135)),V135+0.01,V135)</f>
        <v>20</v>
      </c>
      <c r="Y135" s="33">
        <f>X135-X134</f>
        <v>0</v>
      </c>
      <c r="Z135" s="32">
        <f>IF((Y136&gt;(0.001+Y135)),X135+0.01,X135)</f>
        <v>20</v>
      </c>
      <c r="AA135" s="33">
        <f>Z135-Z134</f>
        <v>0</v>
      </c>
      <c r="AB135" s="32">
        <f>IF((AA136&gt;(0.001+AA135)),Z135+0.01,Z135)</f>
        <v>20</v>
      </c>
      <c r="AC135" s="33">
        <f>AB135-AB134</f>
        <v>0</v>
      </c>
      <c r="AD135" s="32">
        <f>IF((AC136&gt;(0.001+AC135)),AB135+0.01,AB135)</f>
        <v>20</v>
      </c>
      <c r="AE135" s="33">
        <f>AD135-AD134</f>
        <v>0</v>
      </c>
      <c r="AF135" s="32">
        <f>IF((AE136&gt;(0.001+AE135)),AD135+0.01,AD135)</f>
        <v>20</v>
      </c>
    </row>
    <row r="136" spans="1:32" x14ac:dyDescent="0.25">
      <c r="A136" s="17">
        <v>134</v>
      </c>
      <c r="B136" s="44">
        <f>AF136</f>
        <v>20</v>
      </c>
      <c r="C136" s="42" t="b">
        <f>IF((B136-B135+0.001)&gt;(B137-B136),TRUE,1)</f>
        <v>1</v>
      </c>
      <c r="D136" s="42"/>
      <c r="E136">
        <f>IF((H136-AF136+0.001)&gt;0,0,1)</f>
        <v>0</v>
      </c>
      <c r="F136" s="42"/>
      <c r="G136" s="40">
        <f>IF(A136&gt;Udregninger!$B$5,20,Udregninger!$B$3+Udregninger!$B$3*((1-Udregninger!$B$4^(A136/Udregninger!$B$5))/(1-Udregninger!$B$4)))</f>
        <v>20</v>
      </c>
      <c r="H136" s="32">
        <f>ROUND(G136,2)</f>
        <v>20</v>
      </c>
      <c r="I136" s="33">
        <f>H136-H135</f>
        <v>0</v>
      </c>
      <c r="J136" s="32">
        <f>IF((I137&gt;(0.001+I136)),H136+0.01,H136)</f>
        <v>20</v>
      </c>
      <c r="K136" s="33">
        <f>J136-J135</f>
        <v>0</v>
      </c>
      <c r="L136" s="32">
        <f>IF((K137&gt;(0.001+K136)),J136+0.01,J136)</f>
        <v>20</v>
      </c>
      <c r="M136" s="33">
        <f>L136-L135</f>
        <v>0</v>
      </c>
      <c r="N136" s="32">
        <f>IF((M137&gt;(0.001+M136)),L136+0.01,L136)</f>
        <v>20</v>
      </c>
      <c r="O136" s="33">
        <f>N136-N135</f>
        <v>0</v>
      </c>
      <c r="P136" s="32">
        <f>IF((O137&gt;(0.001+O136)),N136+0.01,N136)</f>
        <v>20</v>
      </c>
      <c r="Q136" s="33">
        <f>P136-P135</f>
        <v>0</v>
      </c>
      <c r="R136" s="32">
        <f>IF((Q137&gt;(0.001+Q136)),P136+0.01,P136)</f>
        <v>20</v>
      </c>
      <c r="S136" s="33">
        <f>R136-R135</f>
        <v>0</v>
      </c>
      <c r="T136" s="32">
        <f>IF((S137&gt;(0.001+S136)),R136+0.01,R136)</f>
        <v>20</v>
      </c>
      <c r="U136" s="33">
        <f>T136-T135</f>
        <v>0</v>
      </c>
      <c r="V136" s="32">
        <f>IF((U137&gt;(0.001+U136)),T136+0.01,T136)</f>
        <v>20</v>
      </c>
      <c r="W136" s="33">
        <f>V136-V135</f>
        <v>0</v>
      </c>
      <c r="X136" s="32">
        <f>IF((W137&gt;(0.001+W136)),V136+0.01,V136)</f>
        <v>20</v>
      </c>
      <c r="Y136" s="33">
        <f>X136-X135</f>
        <v>0</v>
      </c>
      <c r="Z136" s="32">
        <f>IF((Y137&gt;(0.001+Y136)),X136+0.01,X136)</f>
        <v>20</v>
      </c>
      <c r="AA136" s="33">
        <f>Z136-Z135</f>
        <v>0</v>
      </c>
      <c r="AB136" s="32">
        <f>IF((AA137&gt;(0.001+AA136)),Z136+0.01,Z136)</f>
        <v>20</v>
      </c>
      <c r="AC136" s="33">
        <f>AB136-AB135</f>
        <v>0</v>
      </c>
      <c r="AD136" s="32">
        <f>IF((AC137&gt;(0.001+AC136)),AB136+0.01,AB136)</f>
        <v>20</v>
      </c>
      <c r="AE136" s="33">
        <f>AD136-AD135</f>
        <v>0</v>
      </c>
      <c r="AF136" s="32">
        <f>IF((AE137&gt;(0.001+AE136)),AD136+0.01,AD136)</f>
        <v>20</v>
      </c>
    </row>
    <row r="137" spans="1:32" x14ac:dyDescent="0.25">
      <c r="A137" s="17">
        <v>135</v>
      </c>
      <c r="B137" s="44">
        <f>AF137</f>
        <v>20</v>
      </c>
      <c r="C137" s="42" t="b">
        <f>IF((B137-B136+0.001)&gt;(B138-B137),TRUE,1)</f>
        <v>1</v>
      </c>
      <c r="D137" s="42"/>
      <c r="E137">
        <f>IF((H137-AF137+0.001)&gt;0,0,1)</f>
        <v>0</v>
      </c>
      <c r="F137" s="42"/>
      <c r="G137" s="40">
        <f>IF(A137&gt;Udregninger!$B$5,20,Udregninger!$B$3+Udregninger!$B$3*((1-Udregninger!$B$4^(A137/Udregninger!$B$5))/(1-Udregninger!$B$4)))</f>
        <v>20</v>
      </c>
      <c r="H137" s="32">
        <f>ROUND(G137,2)</f>
        <v>20</v>
      </c>
      <c r="I137" s="33">
        <f>H137-H136</f>
        <v>0</v>
      </c>
      <c r="J137" s="32">
        <f>IF((I138&gt;(0.001+I137)),H137+0.01,H137)</f>
        <v>20</v>
      </c>
      <c r="K137" s="33">
        <f>J137-J136</f>
        <v>0</v>
      </c>
      <c r="L137" s="32">
        <f>IF((K138&gt;(0.001+K137)),J137+0.01,J137)</f>
        <v>20</v>
      </c>
      <c r="M137" s="33">
        <f>L137-L136</f>
        <v>0</v>
      </c>
      <c r="N137" s="32">
        <f>IF((M138&gt;(0.001+M137)),L137+0.01,L137)</f>
        <v>20</v>
      </c>
      <c r="O137" s="33">
        <f>N137-N136</f>
        <v>0</v>
      </c>
      <c r="P137" s="32">
        <f>IF((O138&gt;(0.001+O137)),N137+0.01,N137)</f>
        <v>20</v>
      </c>
      <c r="Q137" s="33">
        <f>P137-P136</f>
        <v>0</v>
      </c>
      <c r="R137" s="32">
        <f>IF((Q138&gt;(0.001+Q137)),P137+0.01,P137)</f>
        <v>20</v>
      </c>
      <c r="S137" s="33">
        <f>R137-R136</f>
        <v>0</v>
      </c>
      <c r="T137" s="32">
        <f>IF((S138&gt;(0.001+S137)),R137+0.01,R137)</f>
        <v>20</v>
      </c>
      <c r="U137" s="33">
        <f>T137-T136</f>
        <v>0</v>
      </c>
      <c r="V137" s="32">
        <f>IF((U138&gt;(0.001+U137)),T137+0.01,T137)</f>
        <v>20</v>
      </c>
      <c r="W137" s="33">
        <f>V137-V136</f>
        <v>0</v>
      </c>
      <c r="X137" s="32">
        <f>IF((W138&gt;(0.001+W137)),V137+0.01,V137)</f>
        <v>20</v>
      </c>
      <c r="Y137" s="33">
        <f>X137-X136</f>
        <v>0</v>
      </c>
      <c r="Z137" s="32">
        <f>IF((Y138&gt;(0.001+Y137)),X137+0.01,X137)</f>
        <v>20</v>
      </c>
      <c r="AA137" s="33">
        <f>Z137-Z136</f>
        <v>0</v>
      </c>
      <c r="AB137" s="32">
        <f>IF((AA138&gt;(0.001+AA137)),Z137+0.01,Z137)</f>
        <v>20</v>
      </c>
      <c r="AC137" s="33">
        <f>AB137-AB136</f>
        <v>0</v>
      </c>
      <c r="AD137" s="32">
        <f>IF((AC138&gt;(0.001+AC137)),AB137+0.01,AB137)</f>
        <v>20</v>
      </c>
      <c r="AE137" s="33">
        <f>AD137-AD136</f>
        <v>0</v>
      </c>
      <c r="AF137" s="32">
        <f>IF((AE138&gt;(0.001+AE137)),AD137+0.01,AD137)</f>
        <v>20</v>
      </c>
    </row>
    <row r="138" spans="1:32" x14ac:dyDescent="0.25">
      <c r="A138" s="17">
        <v>136</v>
      </c>
      <c r="B138" s="44">
        <f>AF138</f>
        <v>20</v>
      </c>
      <c r="C138" s="42" t="b">
        <f>IF((B138-B137+0.001)&gt;(B139-B138),TRUE,1)</f>
        <v>1</v>
      </c>
      <c r="D138" s="42"/>
      <c r="E138">
        <f>IF((H138-AF138+0.001)&gt;0,0,1)</f>
        <v>0</v>
      </c>
      <c r="F138" s="42"/>
      <c r="G138" s="40">
        <f>IF(A138&gt;Udregninger!$B$5,20,Udregninger!$B$3+Udregninger!$B$3*((1-Udregninger!$B$4^(A138/Udregninger!$B$5))/(1-Udregninger!$B$4)))</f>
        <v>20</v>
      </c>
      <c r="H138" s="32">
        <f>ROUND(G138,2)</f>
        <v>20</v>
      </c>
      <c r="I138" s="33">
        <f>H138-H137</f>
        <v>0</v>
      </c>
      <c r="J138" s="32">
        <f>IF((I139&gt;(0.001+I138)),H138+0.01,H138)</f>
        <v>20</v>
      </c>
      <c r="K138" s="33">
        <f>J138-J137</f>
        <v>0</v>
      </c>
      <c r="L138" s="32">
        <f>IF((K139&gt;(0.001+K138)),J138+0.01,J138)</f>
        <v>20</v>
      </c>
      <c r="M138" s="33">
        <f>L138-L137</f>
        <v>0</v>
      </c>
      <c r="N138" s="32">
        <f>IF((M139&gt;(0.001+M138)),L138+0.01,L138)</f>
        <v>20</v>
      </c>
      <c r="O138" s="33">
        <f>N138-N137</f>
        <v>0</v>
      </c>
      <c r="P138" s="32">
        <f>IF((O139&gt;(0.001+O138)),N138+0.01,N138)</f>
        <v>20</v>
      </c>
      <c r="Q138" s="33">
        <f>P138-P137</f>
        <v>0</v>
      </c>
      <c r="R138" s="32">
        <f>IF((Q139&gt;(0.001+Q138)),P138+0.01,P138)</f>
        <v>20</v>
      </c>
      <c r="S138" s="33">
        <f>R138-R137</f>
        <v>0</v>
      </c>
      <c r="T138" s="32">
        <f>IF((S139&gt;(0.001+S138)),R138+0.01,R138)</f>
        <v>20</v>
      </c>
      <c r="U138" s="33">
        <f>T138-T137</f>
        <v>0</v>
      </c>
      <c r="V138" s="32">
        <f>IF((U139&gt;(0.001+U138)),T138+0.01,T138)</f>
        <v>20</v>
      </c>
      <c r="W138" s="33">
        <f>V138-V137</f>
        <v>0</v>
      </c>
      <c r="X138" s="32">
        <f>IF((W139&gt;(0.001+W138)),V138+0.01,V138)</f>
        <v>20</v>
      </c>
      <c r="Y138" s="33">
        <f>X138-X137</f>
        <v>0</v>
      </c>
      <c r="Z138" s="32">
        <f>IF((Y139&gt;(0.001+Y138)),X138+0.01,X138)</f>
        <v>20</v>
      </c>
      <c r="AA138" s="33">
        <f>Z138-Z137</f>
        <v>0</v>
      </c>
      <c r="AB138" s="32">
        <f>IF((AA139&gt;(0.001+AA138)),Z138+0.01,Z138)</f>
        <v>20</v>
      </c>
      <c r="AC138" s="33">
        <f>AB138-AB137</f>
        <v>0</v>
      </c>
      <c r="AD138" s="32">
        <f>IF((AC139&gt;(0.001+AC138)),AB138+0.01,AB138)</f>
        <v>20</v>
      </c>
      <c r="AE138" s="33">
        <f>AD138-AD137</f>
        <v>0</v>
      </c>
      <c r="AF138" s="32">
        <f>IF((AE139&gt;(0.001+AE138)),AD138+0.01,AD138)</f>
        <v>20</v>
      </c>
    </row>
    <row r="139" spans="1:32" x14ac:dyDescent="0.25">
      <c r="A139" s="17">
        <v>137</v>
      </c>
      <c r="B139" s="44">
        <f>AF139</f>
        <v>20</v>
      </c>
      <c r="C139" s="42" t="b">
        <f>IF((B139-B138+0.001)&gt;(B140-B139),TRUE,1)</f>
        <v>1</v>
      </c>
      <c r="D139" s="42"/>
      <c r="E139">
        <f>IF((H139-AF139+0.001)&gt;0,0,1)</f>
        <v>0</v>
      </c>
      <c r="F139" s="42"/>
      <c r="G139" s="40">
        <f>IF(A139&gt;Udregninger!$B$5,20,Udregninger!$B$3+Udregninger!$B$3*((1-Udregninger!$B$4^(A139/Udregninger!$B$5))/(1-Udregninger!$B$4)))</f>
        <v>20</v>
      </c>
      <c r="H139" s="32">
        <f>ROUND(G139,2)</f>
        <v>20</v>
      </c>
      <c r="I139" s="33">
        <f>H139-H138</f>
        <v>0</v>
      </c>
      <c r="J139" s="32">
        <f>IF((I140&gt;(0.001+I139)),H139+0.01,H139)</f>
        <v>20</v>
      </c>
      <c r="K139" s="33">
        <f>J139-J138</f>
        <v>0</v>
      </c>
      <c r="L139" s="32">
        <f>IF((K140&gt;(0.001+K139)),J139+0.01,J139)</f>
        <v>20</v>
      </c>
      <c r="M139" s="33">
        <f>L139-L138</f>
        <v>0</v>
      </c>
      <c r="N139" s="32">
        <f>IF((M140&gt;(0.001+M139)),L139+0.01,L139)</f>
        <v>20</v>
      </c>
      <c r="O139" s="33">
        <f>N139-N138</f>
        <v>0</v>
      </c>
      <c r="P139" s="32">
        <f>IF((O140&gt;(0.001+O139)),N139+0.01,N139)</f>
        <v>20</v>
      </c>
      <c r="Q139" s="33">
        <f>P139-P138</f>
        <v>0</v>
      </c>
      <c r="R139" s="32">
        <f>IF((Q140&gt;(0.001+Q139)),P139+0.01,P139)</f>
        <v>20</v>
      </c>
      <c r="S139" s="33">
        <f>R139-R138</f>
        <v>0</v>
      </c>
      <c r="T139" s="32">
        <f>IF((S140&gt;(0.001+S139)),R139+0.01,R139)</f>
        <v>20</v>
      </c>
      <c r="U139" s="33">
        <f>T139-T138</f>
        <v>0</v>
      </c>
      <c r="V139" s="32">
        <f>IF((U140&gt;(0.001+U139)),T139+0.01,T139)</f>
        <v>20</v>
      </c>
      <c r="W139" s="33">
        <f>V139-V138</f>
        <v>0</v>
      </c>
      <c r="X139" s="32">
        <f>IF((W140&gt;(0.001+W139)),V139+0.01,V139)</f>
        <v>20</v>
      </c>
      <c r="Y139" s="33">
        <f>X139-X138</f>
        <v>0</v>
      </c>
      <c r="Z139" s="32">
        <f>IF((Y140&gt;(0.001+Y139)),X139+0.01,X139)</f>
        <v>20</v>
      </c>
      <c r="AA139" s="33">
        <f>Z139-Z138</f>
        <v>0</v>
      </c>
      <c r="AB139" s="32">
        <f>IF((AA140&gt;(0.001+AA139)),Z139+0.01,Z139)</f>
        <v>20</v>
      </c>
      <c r="AC139" s="33">
        <f>AB139-AB138</f>
        <v>0</v>
      </c>
      <c r="AD139" s="32">
        <f>IF((AC140&gt;(0.001+AC139)),AB139+0.01,AB139)</f>
        <v>20</v>
      </c>
      <c r="AE139" s="33">
        <f>AD139-AD138</f>
        <v>0</v>
      </c>
      <c r="AF139" s="32">
        <f>IF((AE140&gt;(0.001+AE139)),AD139+0.01,AD139)</f>
        <v>20</v>
      </c>
    </row>
    <row r="140" spans="1:32" x14ac:dyDescent="0.25">
      <c r="A140" s="17">
        <v>138</v>
      </c>
      <c r="B140" s="44">
        <f>AF140</f>
        <v>20</v>
      </c>
      <c r="C140" s="42" t="b">
        <f>IF((B140-B139+0.001)&gt;(B141-B140),TRUE,1)</f>
        <v>1</v>
      </c>
      <c r="D140" s="42"/>
      <c r="E140">
        <f>IF((H140-AF140+0.001)&gt;0,0,1)</f>
        <v>0</v>
      </c>
      <c r="F140" s="42"/>
      <c r="G140" s="40">
        <f>IF(A140&gt;Udregninger!$B$5,20,Udregninger!$B$3+Udregninger!$B$3*((1-Udregninger!$B$4^(A140/Udregninger!$B$5))/(1-Udregninger!$B$4)))</f>
        <v>20</v>
      </c>
      <c r="H140" s="32">
        <f>ROUND(G140,2)</f>
        <v>20</v>
      </c>
      <c r="I140" s="33">
        <f>H140-H139</f>
        <v>0</v>
      </c>
      <c r="J140" s="32">
        <f>IF((I141&gt;(0.001+I140)),H140+0.01,H140)</f>
        <v>20</v>
      </c>
      <c r="K140" s="33">
        <f>J140-J139</f>
        <v>0</v>
      </c>
      <c r="L140" s="32">
        <f>IF((K141&gt;(0.001+K140)),J140+0.01,J140)</f>
        <v>20</v>
      </c>
      <c r="M140" s="33">
        <f>L140-L139</f>
        <v>0</v>
      </c>
      <c r="N140" s="32">
        <f>IF((M141&gt;(0.001+M140)),L140+0.01,L140)</f>
        <v>20</v>
      </c>
      <c r="O140" s="33">
        <f>N140-N139</f>
        <v>0</v>
      </c>
      <c r="P140" s="32">
        <f>IF((O141&gt;(0.001+O140)),N140+0.01,N140)</f>
        <v>20</v>
      </c>
      <c r="Q140" s="33">
        <f>P140-P139</f>
        <v>0</v>
      </c>
      <c r="R140" s="32">
        <f>IF((Q141&gt;(0.001+Q140)),P140+0.01,P140)</f>
        <v>20</v>
      </c>
      <c r="S140" s="33">
        <f>R140-R139</f>
        <v>0</v>
      </c>
      <c r="T140" s="32">
        <f>IF((S141&gt;(0.001+S140)),R140+0.01,R140)</f>
        <v>20</v>
      </c>
      <c r="U140" s="33">
        <f>T140-T139</f>
        <v>0</v>
      </c>
      <c r="V140" s="32">
        <f>IF((U141&gt;(0.001+U140)),T140+0.01,T140)</f>
        <v>20</v>
      </c>
      <c r="W140" s="33">
        <f>V140-V139</f>
        <v>0</v>
      </c>
      <c r="X140" s="32">
        <f>IF((W141&gt;(0.001+W140)),V140+0.01,V140)</f>
        <v>20</v>
      </c>
      <c r="Y140" s="33">
        <f>X140-X139</f>
        <v>0</v>
      </c>
      <c r="Z140" s="32">
        <f>IF((Y141&gt;(0.001+Y140)),X140+0.01,X140)</f>
        <v>20</v>
      </c>
      <c r="AA140" s="33">
        <f>Z140-Z139</f>
        <v>0</v>
      </c>
      <c r="AB140" s="32">
        <f>IF((AA141&gt;(0.001+AA140)),Z140+0.01,Z140)</f>
        <v>20</v>
      </c>
      <c r="AC140" s="33">
        <f>AB140-AB139</f>
        <v>0</v>
      </c>
      <c r="AD140" s="32">
        <f>IF((AC141&gt;(0.001+AC140)),AB140+0.01,AB140)</f>
        <v>20</v>
      </c>
      <c r="AE140" s="33">
        <f>AD140-AD139</f>
        <v>0</v>
      </c>
      <c r="AF140" s="32">
        <f>IF((AE141&gt;(0.001+AE140)),AD140+0.01,AD140)</f>
        <v>20</v>
      </c>
    </row>
    <row r="141" spans="1:32" x14ac:dyDescent="0.25">
      <c r="A141" s="17">
        <v>139</v>
      </c>
      <c r="B141" s="44">
        <f>AF141</f>
        <v>20</v>
      </c>
      <c r="C141" s="42" t="b">
        <f>IF((B141-B140+0.001)&gt;(B142-B141),TRUE,1)</f>
        <v>1</v>
      </c>
      <c r="D141" s="42"/>
      <c r="E141">
        <f>IF((H141-AF141+0.001)&gt;0,0,1)</f>
        <v>0</v>
      </c>
      <c r="F141" s="42"/>
      <c r="G141" s="40">
        <f>IF(A141&gt;Udregninger!$B$5,20,Udregninger!$B$3+Udregninger!$B$3*((1-Udregninger!$B$4^(A141/Udregninger!$B$5))/(1-Udregninger!$B$4)))</f>
        <v>20</v>
      </c>
      <c r="H141" s="32">
        <f>ROUND(G141,2)</f>
        <v>20</v>
      </c>
      <c r="I141" s="33">
        <f>H141-H140</f>
        <v>0</v>
      </c>
      <c r="J141" s="32">
        <f>IF((I142&gt;(0.001+I141)),H141+0.01,H141)</f>
        <v>20</v>
      </c>
      <c r="K141" s="33">
        <f>J141-J140</f>
        <v>0</v>
      </c>
      <c r="L141" s="32">
        <f>IF((K142&gt;(0.001+K141)),J141+0.01,J141)</f>
        <v>20</v>
      </c>
      <c r="M141" s="33">
        <f>L141-L140</f>
        <v>0</v>
      </c>
      <c r="N141" s="32">
        <f>IF((M142&gt;(0.001+M141)),L141+0.01,L141)</f>
        <v>20</v>
      </c>
      <c r="O141" s="33">
        <f>N141-N140</f>
        <v>0</v>
      </c>
      <c r="P141" s="32">
        <f>IF((O142&gt;(0.001+O141)),N141+0.01,N141)</f>
        <v>20</v>
      </c>
      <c r="Q141" s="33">
        <f>P141-P140</f>
        <v>0</v>
      </c>
      <c r="R141" s="32">
        <f>IF((Q142&gt;(0.001+Q141)),P141+0.01,P141)</f>
        <v>20</v>
      </c>
      <c r="S141" s="33">
        <f>R141-R140</f>
        <v>0</v>
      </c>
      <c r="T141" s="32">
        <f>IF((S142&gt;(0.001+S141)),R141+0.01,R141)</f>
        <v>20</v>
      </c>
      <c r="U141" s="33">
        <f>T141-T140</f>
        <v>0</v>
      </c>
      <c r="V141" s="32">
        <f>IF((U142&gt;(0.001+U141)),T141+0.01,T141)</f>
        <v>20</v>
      </c>
      <c r="W141" s="33">
        <f>V141-V140</f>
        <v>0</v>
      </c>
      <c r="X141" s="32">
        <f>IF((W142&gt;(0.001+W141)),V141+0.01,V141)</f>
        <v>20</v>
      </c>
      <c r="Y141" s="33">
        <f>X141-X140</f>
        <v>0</v>
      </c>
      <c r="Z141" s="32">
        <f>IF((Y142&gt;(0.001+Y141)),X141+0.01,X141)</f>
        <v>20</v>
      </c>
      <c r="AA141" s="33">
        <f>Z141-Z140</f>
        <v>0</v>
      </c>
      <c r="AB141" s="32">
        <f>IF((AA142&gt;(0.001+AA141)),Z141+0.01,Z141)</f>
        <v>20</v>
      </c>
      <c r="AC141" s="33">
        <f>AB141-AB140</f>
        <v>0</v>
      </c>
      <c r="AD141" s="32">
        <f>IF((AC142&gt;(0.001+AC141)),AB141+0.01,AB141)</f>
        <v>20</v>
      </c>
      <c r="AE141" s="33">
        <f>AD141-AD140</f>
        <v>0</v>
      </c>
      <c r="AF141" s="32">
        <f>IF((AE142&gt;(0.001+AE141)),AD141+0.01,AD141)</f>
        <v>20</v>
      </c>
    </row>
    <row r="142" spans="1:32" x14ac:dyDescent="0.25">
      <c r="A142" s="17">
        <v>140</v>
      </c>
      <c r="B142" s="44">
        <f>AF142</f>
        <v>20</v>
      </c>
      <c r="C142" s="42" t="b">
        <f>IF((B142-B141+0.001)&gt;(B143-B142),TRUE,1)</f>
        <v>1</v>
      </c>
      <c r="D142" s="42"/>
      <c r="E142">
        <f>IF((H142-AF142+0.001)&gt;0,0,1)</f>
        <v>0</v>
      </c>
      <c r="F142" s="42"/>
      <c r="G142" s="40">
        <f>IF(A142&gt;Udregninger!$B$5,20,Udregninger!$B$3+Udregninger!$B$3*((1-Udregninger!$B$4^(A142/Udregninger!$B$5))/(1-Udregninger!$B$4)))</f>
        <v>20</v>
      </c>
      <c r="H142" s="32">
        <f>ROUND(G142,2)</f>
        <v>20</v>
      </c>
      <c r="I142" s="33">
        <f>H142-H141</f>
        <v>0</v>
      </c>
      <c r="J142" s="32">
        <f>IF((I143&gt;(0.001+I142)),H142+0.01,H142)</f>
        <v>20</v>
      </c>
      <c r="K142" s="33">
        <f>J142-J141</f>
        <v>0</v>
      </c>
      <c r="L142" s="32">
        <f>IF((K143&gt;(0.001+K142)),J142+0.01,J142)</f>
        <v>20</v>
      </c>
      <c r="M142" s="33">
        <f>L142-L141</f>
        <v>0</v>
      </c>
      <c r="N142" s="32">
        <f>IF((M143&gt;(0.001+M142)),L142+0.01,L142)</f>
        <v>20</v>
      </c>
      <c r="O142" s="33">
        <f>N142-N141</f>
        <v>0</v>
      </c>
      <c r="P142" s="32">
        <f>IF((O143&gt;(0.001+O142)),N142+0.01,N142)</f>
        <v>20</v>
      </c>
      <c r="Q142" s="33">
        <f>P142-P141</f>
        <v>0</v>
      </c>
      <c r="R142" s="32">
        <f>IF((Q143&gt;(0.001+Q142)),P142+0.01,P142)</f>
        <v>20</v>
      </c>
      <c r="S142" s="33">
        <f>R142-R141</f>
        <v>0</v>
      </c>
      <c r="T142" s="32">
        <f>IF((S143&gt;(0.001+S142)),R142+0.01,R142)</f>
        <v>20</v>
      </c>
      <c r="U142" s="33">
        <f>T142-T141</f>
        <v>0</v>
      </c>
      <c r="V142" s="32">
        <f>IF((U143&gt;(0.001+U142)),T142+0.01,T142)</f>
        <v>20</v>
      </c>
      <c r="W142" s="33">
        <f>V142-V141</f>
        <v>0</v>
      </c>
      <c r="X142" s="32">
        <f>IF((W143&gt;(0.001+W142)),V142+0.01,V142)</f>
        <v>20</v>
      </c>
      <c r="Y142" s="33">
        <f>X142-X141</f>
        <v>0</v>
      </c>
      <c r="Z142" s="32">
        <f>IF((Y143&gt;(0.001+Y142)),X142+0.01,X142)</f>
        <v>20</v>
      </c>
      <c r="AA142" s="33">
        <f>Z142-Z141</f>
        <v>0</v>
      </c>
      <c r="AB142" s="32">
        <f>IF((AA143&gt;(0.001+AA142)),Z142+0.01,Z142)</f>
        <v>20</v>
      </c>
      <c r="AC142" s="33">
        <f>AB142-AB141</f>
        <v>0</v>
      </c>
      <c r="AD142" s="32">
        <f>IF((AC143&gt;(0.001+AC142)),AB142+0.01,AB142)</f>
        <v>20</v>
      </c>
      <c r="AE142" s="33">
        <f>AD142-AD141</f>
        <v>0</v>
      </c>
      <c r="AF142" s="32">
        <f>IF((AE143&gt;(0.001+AE142)),AD142+0.01,AD142)</f>
        <v>20</v>
      </c>
    </row>
    <row r="143" spans="1:32" x14ac:dyDescent="0.25">
      <c r="A143" s="17">
        <v>141</v>
      </c>
      <c r="B143" s="44">
        <f>AF143</f>
        <v>20</v>
      </c>
      <c r="C143" s="42" t="b">
        <f>IF((B143-B142+0.001)&gt;(B144-B143),TRUE,1)</f>
        <v>1</v>
      </c>
      <c r="D143" s="42"/>
      <c r="E143">
        <f>IF((H143-AF143+0.001)&gt;0,0,1)</f>
        <v>0</v>
      </c>
      <c r="F143" s="42"/>
      <c r="G143" s="40">
        <f>IF(A143&gt;Udregninger!$B$5,20,Udregninger!$B$3+Udregninger!$B$3*((1-Udregninger!$B$4^(A143/Udregninger!$B$5))/(1-Udregninger!$B$4)))</f>
        <v>20</v>
      </c>
      <c r="H143" s="32">
        <f>ROUND(G143,2)</f>
        <v>20</v>
      </c>
      <c r="I143" s="33">
        <f>H143-H142</f>
        <v>0</v>
      </c>
      <c r="J143" s="32">
        <f>IF((I144&gt;(0.001+I143)),H143+0.01,H143)</f>
        <v>20</v>
      </c>
      <c r="K143" s="33">
        <f>J143-J142</f>
        <v>0</v>
      </c>
      <c r="L143" s="32">
        <f>IF((K144&gt;(0.001+K143)),J143+0.01,J143)</f>
        <v>20</v>
      </c>
      <c r="M143" s="33">
        <f>L143-L142</f>
        <v>0</v>
      </c>
      <c r="N143" s="32">
        <f>IF((M144&gt;(0.001+M143)),L143+0.01,L143)</f>
        <v>20</v>
      </c>
      <c r="O143" s="33">
        <f>N143-N142</f>
        <v>0</v>
      </c>
      <c r="P143" s="32">
        <f>IF((O144&gt;(0.001+O143)),N143+0.01,N143)</f>
        <v>20</v>
      </c>
      <c r="Q143" s="33">
        <f>P143-P142</f>
        <v>0</v>
      </c>
      <c r="R143" s="32">
        <f>IF((Q144&gt;(0.001+Q143)),P143+0.01,P143)</f>
        <v>20</v>
      </c>
      <c r="S143" s="33">
        <f>R143-R142</f>
        <v>0</v>
      </c>
      <c r="T143" s="32">
        <f>IF((S144&gt;(0.001+S143)),R143+0.01,R143)</f>
        <v>20</v>
      </c>
      <c r="U143" s="33">
        <f>T143-T142</f>
        <v>0</v>
      </c>
      <c r="V143" s="32">
        <f>IF((U144&gt;(0.001+U143)),T143+0.01,T143)</f>
        <v>20</v>
      </c>
      <c r="W143" s="33">
        <f>V143-V142</f>
        <v>0</v>
      </c>
      <c r="X143" s="32">
        <f>IF((W144&gt;(0.001+W143)),V143+0.01,V143)</f>
        <v>20</v>
      </c>
      <c r="Y143" s="33">
        <f>X143-X142</f>
        <v>0</v>
      </c>
      <c r="Z143" s="32">
        <f>IF((Y144&gt;(0.001+Y143)),X143+0.01,X143)</f>
        <v>20</v>
      </c>
      <c r="AA143" s="33">
        <f>Z143-Z142</f>
        <v>0</v>
      </c>
      <c r="AB143" s="32">
        <f>IF((AA144&gt;(0.001+AA143)),Z143+0.01,Z143)</f>
        <v>20</v>
      </c>
      <c r="AC143" s="33">
        <f>AB143-AB142</f>
        <v>0</v>
      </c>
      <c r="AD143" s="32">
        <f>IF((AC144&gt;(0.001+AC143)),AB143+0.01,AB143)</f>
        <v>20</v>
      </c>
      <c r="AE143" s="33">
        <f>AD143-AD142</f>
        <v>0</v>
      </c>
      <c r="AF143" s="32">
        <f>IF((AE144&gt;(0.001+AE143)),AD143+0.01,AD143)</f>
        <v>20</v>
      </c>
    </row>
    <row r="144" spans="1:32" x14ac:dyDescent="0.25">
      <c r="A144" s="17">
        <v>142</v>
      </c>
      <c r="B144" s="44">
        <f>AF144</f>
        <v>20</v>
      </c>
      <c r="C144" s="42" t="b">
        <f>IF((B144-B143+0.001)&gt;(B145-B144),TRUE,1)</f>
        <v>1</v>
      </c>
      <c r="D144" s="42"/>
      <c r="E144">
        <f>IF((H144-AF144+0.001)&gt;0,0,1)</f>
        <v>0</v>
      </c>
      <c r="F144" s="42"/>
      <c r="G144" s="40">
        <f>IF(A144&gt;Udregninger!$B$5,20,Udregninger!$B$3+Udregninger!$B$3*((1-Udregninger!$B$4^(A144/Udregninger!$B$5))/(1-Udregninger!$B$4)))</f>
        <v>20</v>
      </c>
      <c r="H144" s="32">
        <f>ROUND(G144,2)</f>
        <v>20</v>
      </c>
      <c r="I144" s="33">
        <f>H144-H143</f>
        <v>0</v>
      </c>
      <c r="J144" s="32">
        <f>IF((I145&gt;(0.001+I144)),H144+0.01,H144)</f>
        <v>20</v>
      </c>
      <c r="K144" s="33">
        <f>J144-J143</f>
        <v>0</v>
      </c>
      <c r="L144" s="32">
        <f>IF((K145&gt;(0.001+K144)),J144+0.01,J144)</f>
        <v>20</v>
      </c>
      <c r="M144" s="33">
        <f>L144-L143</f>
        <v>0</v>
      </c>
      <c r="N144" s="32">
        <f>IF((M145&gt;(0.001+M144)),L144+0.01,L144)</f>
        <v>20</v>
      </c>
      <c r="O144" s="33">
        <f>N144-N143</f>
        <v>0</v>
      </c>
      <c r="P144" s="32">
        <f>IF((O145&gt;(0.001+O144)),N144+0.01,N144)</f>
        <v>20</v>
      </c>
      <c r="Q144" s="33">
        <f>P144-P143</f>
        <v>0</v>
      </c>
      <c r="R144" s="32">
        <f>IF((Q145&gt;(0.001+Q144)),P144+0.01,P144)</f>
        <v>20</v>
      </c>
      <c r="S144" s="33">
        <f>R144-R143</f>
        <v>0</v>
      </c>
      <c r="T144" s="32">
        <f>IF((S145&gt;(0.001+S144)),R144+0.01,R144)</f>
        <v>20</v>
      </c>
      <c r="U144" s="33">
        <f>T144-T143</f>
        <v>0</v>
      </c>
      <c r="V144" s="32">
        <f>IF((U145&gt;(0.001+U144)),T144+0.01,T144)</f>
        <v>20</v>
      </c>
      <c r="W144" s="33">
        <f>V144-V143</f>
        <v>0</v>
      </c>
      <c r="X144" s="32">
        <f>IF((W145&gt;(0.001+W144)),V144+0.01,V144)</f>
        <v>20</v>
      </c>
      <c r="Y144" s="33">
        <f>X144-X143</f>
        <v>0</v>
      </c>
      <c r="Z144" s="32">
        <f>IF((Y145&gt;(0.001+Y144)),X144+0.01,X144)</f>
        <v>20</v>
      </c>
      <c r="AA144" s="33">
        <f>Z144-Z143</f>
        <v>0</v>
      </c>
      <c r="AB144" s="32">
        <f>IF((AA145&gt;(0.001+AA144)),Z144+0.01,Z144)</f>
        <v>20</v>
      </c>
      <c r="AC144" s="33">
        <f>AB144-AB143</f>
        <v>0</v>
      </c>
      <c r="AD144" s="32">
        <f>IF((AC145&gt;(0.001+AC144)),AB144+0.01,AB144)</f>
        <v>20</v>
      </c>
      <c r="AE144" s="33">
        <f>AD144-AD143</f>
        <v>0</v>
      </c>
      <c r="AF144" s="32">
        <f>IF((AE145&gt;(0.001+AE144)),AD144+0.01,AD144)</f>
        <v>20</v>
      </c>
    </row>
    <row r="145" spans="1:32" x14ac:dyDescent="0.25">
      <c r="A145" s="17">
        <v>143</v>
      </c>
      <c r="B145" s="44">
        <f>AF145</f>
        <v>20</v>
      </c>
      <c r="C145" s="42" t="b">
        <f>IF((B145-B144+0.001)&gt;(B146-B145),TRUE,1)</f>
        <v>1</v>
      </c>
      <c r="D145" s="42"/>
      <c r="E145">
        <f>IF((H145-AF145+0.001)&gt;0,0,1)</f>
        <v>0</v>
      </c>
      <c r="F145" s="42"/>
      <c r="G145" s="40">
        <f>IF(A145&gt;Udregninger!$B$5,20,Udregninger!$B$3+Udregninger!$B$3*((1-Udregninger!$B$4^(A145/Udregninger!$B$5))/(1-Udregninger!$B$4)))</f>
        <v>20</v>
      </c>
      <c r="H145" s="32">
        <f>ROUND(G145,2)</f>
        <v>20</v>
      </c>
      <c r="I145" s="33">
        <f>H145-H144</f>
        <v>0</v>
      </c>
      <c r="J145" s="32">
        <f>IF((I146&gt;(0.001+I145)),H145+0.01,H145)</f>
        <v>20</v>
      </c>
      <c r="K145" s="33">
        <f>J145-J144</f>
        <v>0</v>
      </c>
      <c r="L145" s="32">
        <f>IF((K146&gt;(0.001+K145)),J145+0.01,J145)</f>
        <v>20</v>
      </c>
      <c r="M145" s="33">
        <f>L145-L144</f>
        <v>0</v>
      </c>
      <c r="N145" s="32">
        <f>IF((M146&gt;(0.001+M145)),L145+0.01,L145)</f>
        <v>20</v>
      </c>
      <c r="O145" s="33">
        <f>N145-N144</f>
        <v>0</v>
      </c>
      <c r="P145" s="32">
        <f>IF((O146&gt;(0.001+O145)),N145+0.01,N145)</f>
        <v>20</v>
      </c>
      <c r="Q145" s="33">
        <f>P145-P144</f>
        <v>0</v>
      </c>
      <c r="R145" s="32">
        <f>IF((Q146&gt;(0.001+Q145)),P145+0.01,P145)</f>
        <v>20</v>
      </c>
      <c r="S145" s="33">
        <f>R145-R144</f>
        <v>0</v>
      </c>
      <c r="T145" s="32">
        <f>IF((S146&gt;(0.001+S145)),R145+0.01,R145)</f>
        <v>20</v>
      </c>
      <c r="U145" s="33">
        <f>T145-T144</f>
        <v>0</v>
      </c>
      <c r="V145" s="32">
        <f>IF((U146&gt;(0.001+U145)),T145+0.01,T145)</f>
        <v>20</v>
      </c>
      <c r="W145" s="33">
        <f>V145-V144</f>
        <v>0</v>
      </c>
      <c r="X145" s="32">
        <f>IF((W146&gt;(0.001+W145)),V145+0.01,V145)</f>
        <v>20</v>
      </c>
      <c r="Y145" s="33">
        <f>X145-X144</f>
        <v>0</v>
      </c>
      <c r="Z145" s="32">
        <f>IF((Y146&gt;(0.001+Y145)),X145+0.01,X145)</f>
        <v>20</v>
      </c>
      <c r="AA145" s="33">
        <f>Z145-Z144</f>
        <v>0</v>
      </c>
      <c r="AB145" s="32">
        <f>IF((AA146&gt;(0.001+AA145)),Z145+0.01,Z145)</f>
        <v>20</v>
      </c>
      <c r="AC145" s="33">
        <f>AB145-AB144</f>
        <v>0</v>
      </c>
      <c r="AD145" s="32">
        <f>IF((AC146&gt;(0.001+AC145)),AB145+0.01,AB145)</f>
        <v>20</v>
      </c>
      <c r="AE145" s="33">
        <f>AD145-AD144</f>
        <v>0</v>
      </c>
      <c r="AF145" s="32">
        <f>IF((AE146&gt;(0.001+AE145)),AD145+0.01,AD145)</f>
        <v>20</v>
      </c>
    </row>
    <row r="146" spans="1:32" x14ac:dyDescent="0.25">
      <c r="A146" s="17">
        <v>144</v>
      </c>
      <c r="B146" s="44">
        <f>AF146</f>
        <v>20</v>
      </c>
      <c r="C146" s="42" t="b">
        <f>IF((B146-B145+0.001)&gt;(B147-B146),TRUE,1)</f>
        <v>1</v>
      </c>
      <c r="D146" s="42"/>
      <c r="E146">
        <f>IF((H146-AF146+0.001)&gt;0,0,1)</f>
        <v>0</v>
      </c>
      <c r="F146" s="42"/>
      <c r="G146" s="40">
        <f>IF(A146&gt;Udregninger!$B$5,20,Udregninger!$B$3+Udregninger!$B$3*((1-Udregninger!$B$4^(A146/Udregninger!$B$5))/(1-Udregninger!$B$4)))</f>
        <v>20</v>
      </c>
      <c r="H146" s="32">
        <f>ROUND(G146,2)</f>
        <v>20</v>
      </c>
      <c r="I146" s="33">
        <f>H146-H145</f>
        <v>0</v>
      </c>
      <c r="J146" s="32">
        <f>IF((I147&gt;(0.001+I146)),H146+0.01,H146)</f>
        <v>20</v>
      </c>
      <c r="K146" s="33">
        <f>J146-J145</f>
        <v>0</v>
      </c>
      <c r="L146" s="32">
        <f>IF((K147&gt;(0.001+K146)),J146+0.01,J146)</f>
        <v>20</v>
      </c>
      <c r="M146" s="33">
        <f>L146-L145</f>
        <v>0</v>
      </c>
      <c r="N146" s="32">
        <f>IF((M147&gt;(0.001+M146)),L146+0.01,L146)</f>
        <v>20</v>
      </c>
      <c r="O146" s="33">
        <f>N146-N145</f>
        <v>0</v>
      </c>
      <c r="P146" s="32">
        <f>IF((O147&gt;(0.001+O146)),N146+0.01,N146)</f>
        <v>20</v>
      </c>
      <c r="Q146" s="33">
        <f>P146-P145</f>
        <v>0</v>
      </c>
      <c r="R146" s="32">
        <f>IF((Q147&gt;(0.001+Q146)),P146+0.01,P146)</f>
        <v>20</v>
      </c>
      <c r="S146" s="33">
        <f>R146-R145</f>
        <v>0</v>
      </c>
      <c r="T146" s="32">
        <f>IF((S147&gt;(0.001+S146)),R146+0.01,R146)</f>
        <v>20</v>
      </c>
      <c r="U146" s="33">
        <f>T146-T145</f>
        <v>0</v>
      </c>
      <c r="V146" s="32">
        <f>IF((U147&gt;(0.001+U146)),T146+0.01,T146)</f>
        <v>20</v>
      </c>
      <c r="W146" s="33">
        <f>V146-V145</f>
        <v>0</v>
      </c>
      <c r="X146" s="32">
        <f>IF((W147&gt;(0.001+W146)),V146+0.01,V146)</f>
        <v>20</v>
      </c>
      <c r="Y146" s="33">
        <f>X146-X145</f>
        <v>0</v>
      </c>
      <c r="Z146" s="32">
        <f>IF((Y147&gt;(0.001+Y146)),X146+0.01,X146)</f>
        <v>20</v>
      </c>
      <c r="AA146" s="33">
        <f>Z146-Z145</f>
        <v>0</v>
      </c>
      <c r="AB146" s="32">
        <f>IF((AA147&gt;(0.001+AA146)),Z146+0.01,Z146)</f>
        <v>20</v>
      </c>
      <c r="AC146" s="33">
        <f>AB146-AB145</f>
        <v>0</v>
      </c>
      <c r="AD146" s="32">
        <f>IF((AC147&gt;(0.001+AC146)),AB146+0.01,AB146)</f>
        <v>20</v>
      </c>
      <c r="AE146" s="33">
        <f>AD146-AD145</f>
        <v>0</v>
      </c>
      <c r="AF146" s="32">
        <f>IF((AE147&gt;(0.001+AE146)),AD146+0.01,AD146)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Info</vt:lpstr>
      <vt:lpstr>VP</vt:lpstr>
      <vt:lpstr>VP-tabel</vt:lpstr>
      <vt:lpstr>Diskret</vt:lpstr>
      <vt:lpstr>Udregninger</vt:lpstr>
      <vt:lpstr>Udregning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Torsten Ørhøj</dc:creator>
  <cp:lastModifiedBy>Torsten Ørhøj</cp:lastModifiedBy>
  <dcterms:created xsi:type="dcterms:W3CDTF">2013-04-02T09:03:52Z</dcterms:created>
  <dcterms:modified xsi:type="dcterms:W3CDTF">2013-04-04T16:36:23Z</dcterms:modified>
</cp:coreProperties>
</file>